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0" documentId="8_{078E5DC6-3206-41CC-8A7A-3B7BA039008B}" xr6:coauthVersionLast="47" xr6:coauthVersionMax="47" xr10:uidLastSave="{00000000-0000-0000-0000-000000000000}"/>
  <bookViews>
    <workbookView xWindow="720" yWindow="405" windowWidth="23805" windowHeight="13335" activeTab="1" xr2:uid="{3CC913CB-6270-4F6D-BDE6-B73CFCAC55A3}"/>
  </bookViews>
  <sheets>
    <sheet name="使用上の注意" sheetId="1" r:id="rId1"/>
    <sheet name="多重帰還形3次HPF" sheetId="7" r:id="rId2"/>
  </sheets>
  <externalReferences>
    <externalReference r:id="rId3"/>
  </externalReference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多重帰還形3次HPF!$A$1:$AB$135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38" i="7"/>
  <c r="N37" i="7"/>
  <c r="N36" i="7"/>
  <c r="N35" i="7"/>
  <c r="N34" i="7"/>
  <c r="N33" i="7"/>
  <c r="N32" i="7"/>
  <c r="N31" i="7"/>
  <c r="N30" i="7"/>
  <c r="N29" i="7"/>
  <c r="N28" i="7"/>
  <c r="N27" i="7"/>
  <c r="N26" i="7"/>
  <c r="N25" i="7"/>
  <c r="N24" i="7"/>
  <c r="N23" i="7"/>
  <c r="N22" i="7"/>
  <c r="N21" i="7"/>
  <c r="Z20" i="7"/>
  <c r="Z21" i="7" s="1"/>
  <c r="Z22" i="7" s="1"/>
  <c r="Z23" i="7" s="1"/>
  <c r="Z24" i="7" s="1"/>
  <c r="Z25" i="7" s="1"/>
  <c r="Z26" i="7" s="1"/>
  <c r="Z27" i="7" s="1"/>
  <c r="Z28" i="7" s="1"/>
  <c r="Z29" i="7" s="1"/>
  <c r="Z30" i="7" s="1"/>
  <c r="Z31" i="7" s="1"/>
  <c r="Z32" i="7" s="1"/>
  <c r="Z33" i="7" s="1"/>
  <c r="Z34" i="7" s="1"/>
  <c r="Z35" i="7" s="1"/>
  <c r="Z36" i="7" s="1"/>
  <c r="Z37" i="7" s="1"/>
  <c r="Z38" i="7" s="1"/>
  <c r="Z39" i="7" s="1"/>
  <c r="Q20" i="7"/>
  <c r="Q21" i="7" s="1"/>
  <c r="Q22" i="7" s="1"/>
  <c r="Q23" i="7" s="1"/>
  <c r="Q24" i="7" s="1"/>
  <c r="Q25" i="7" s="1"/>
  <c r="Q26" i="7" s="1"/>
  <c r="Q27" i="7" s="1"/>
  <c r="Q28" i="7" s="1"/>
  <c r="Q29" i="7" s="1"/>
  <c r="Q30" i="7" s="1"/>
  <c r="Q31" i="7" s="1"/>
  <c r="Q32" i="7" s="1"/>
  <c r="Q33" i="7" s="1"/>
  <c r="Q34" i="7" s="1"/>
  <c r="Q35" i="7" s="1"/>
  <c r="Q36" i="7" s="1"/>
  <c r="Q37" i="7" s="1"/>
  <c r="Q38" i="7" s="1"/>
  <c r="Q39" i="7" s="1"/>
  <c r="N20" i="7"/>
  <c r="N19" i="7"/>
  <c r="Z18" i="7"/>
  <c r="Z19" i="7" s="1"/>
  <c r="Y18" i="7"/>
  <c r="Y19" i="7" s="1"/>
  <c r="Y20" i="7" s="1"/>
  <c r="Y21" i="7" s="1"/>
  <c r="Y22" i="7" s="1"/>
  <c r="Y23" i="7" s="1"/>
  <c r="Y24" i="7" s="1"/>
  <c r="Y25" i="7" s="1"/>
  <c r="Y26" i="7" s="1"/>
  <c r="Y27" i="7" s="1"/>
  <c r="Y28" i="7" s="1"/>
  <c r="Y29" i="7" s="1"/>
  <c r="Y30" i="7" s="1"/>
  <c r="Y31" i="7" s="1"/>
  <c r="Y32" i="7" s="1"/>
  <c r="Y33" i="7" s="1"/>
  <c r="Y34" i="7" s="1"/>
  <c r="Y35" i="7" s="1"/>
  <c r="Y36" i="7" s="1"/>
  <c r="Y37" i="7" s="1"/>
  <c r="Y38" i="7" s="1"/>
  <c r="Y39" i="7" s="1"/>
  <c r="Q18" i="7"/>
  <c r="Q19" i="7" s="1"/>
  <c r="P18" i="7"/>
  <c r="P19" i="7" s="1"/>
  <c r="P20" i="7" s="1"/>
  <c r="P21" i="7" s="1"/>
  <c r="P22" i="7" s="1"/>
  <c r="P23" i="7" s="1"/>
  <c r="P24" i="7" s="1"/>
  <c r="P25" i="7" s="1"/>
  <c r="P26" i="7" s="1"/>
  <c r="P27" i="7" s="1"/>
  <c r="P28" i="7" s="1"/>
  <c r="P29" i="7" s="1"/>
  <c r="P30" i="7" s="1"/>
  <c r="P31" i="7" s="1"/>
  <c r="P32" i="7" s="1"/>
  <c r="P33" i="7" s="1"/>
  <c r="P34" i="7" s="1"/>
  <c r="P35" i="7" s="1"/>
  <c r="P36" i="7" s="1"/>
  <c r="P37" i="7" s="1"/>
  <c r="P38" i="7" s="1"/>
  <c r="P39" i="7" s="1"/>
  <c r="N18" i="7"/>
  <c r="O17" i="7"/>
  <c r="O18" i="7" s="1"/>
  <c r="N17" i="7"/>
  <c r="Z16" i="7"/>
  <c r="Z17" i="7" s="1"/>
  <c r="Y16" i="7"/>
  <c r="Y17" i="7" s="1"/>
  <c r="Q16" i="7"/>
  <c r="Q17" i="7" s="1"/>
  <c r="P16" i="7"/>
  <c r="P17" i="7" s="1"/>
  <c r="O16" i="7"/>
  <c r="N16" i="7"/>
  <c r="U15" i="7"/>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T15" i="7"/>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S15" i="7"/>
  <c r="S16" i="7" s="1"/>
  <c r="S17" i="7" s="1"/>
  <c r="S18" i="7" s="1"/>
  <c r="S19" i="7" s="1"/>
  <c r="S20" i="7" s="1"/>
  <c r="S21" i="7" s="1"/>
  <c r="S22" i="7" s="1"/>
  <c r="S23" i="7" s="1"/>
  <c r="S24" i="7" s="1"/>
  <c r="S25" i="7" s="1"/>
  <c r="S26" i="7" s="1"/>
  <c r="S27" i="7" s="1"/>
  <c r="S28" i="7" s="1"/>
  <c r="S29" i="7" s="1"/>
  <c r="S30" i="7" s="1"/>
  <c r="S31" i="7" s="1"/>
  <c r="S32" i="7" s="1"/>
  <c r="S33" i="7" s="1"/>
  <c r="S34" i="7" s="1"/>
  <c r="S35" i="7" s="1"/>
  <c r="S36" i="7" s="1"/>
  <c r="S37" i="7" s="1"/>
  <c r="S38" i="7" s="1"/>
  <c r="S39" i="7" s="1"/>
  <c r="R15" i="7"/>
  <c r="R16" i="7" s="1"/>
  <c r="N15" i="7"/>
  <c r="V16" i="7" l="1"/>
  <c r="R17" i="7"/>
  <c r="W15" i="7"/>
  <c r="W16" i="7"/>
  <c r="O19" i="7"/>
  <c r="V15" i="7"/>
  <c r="AB15" i="7" l="1"/>
  <c r="AA15" i="7"/>
  <c r="O20" i="7"/>
  <c r="R18" i="7"/>
  <c r="V17" i="7"/>
  <c r="W17" i="7"/>
  <c r="AB16" i="7"/>
  <c r="AA16" i="7"/>
  <c r="O21" i="7" l="1"/>
  <c r="V18" i="7"/>
  <c r="R19" i="7"/>
  <c r="W18" i="7"/>
  <c r="AB17" i="7"/>
  <c r="AA17" i="7"/>
  <c r="AB18" i="7" l="1"/>
  <c r="AA18" i="7"/>
  <c r="O22" i="7"/>
  <c r="R20" i="7"/>
  <c r="V19" i="7"/>
  <c r="W19" i="7"/>
  <c r="O23" i="7" l="1"/>
  <c r="V20" i="7"/>
  <c r="R21" i="7"/>
  <c r="W20" i="7"/>
  <c r="AB19" i="7"/>
  <c r="AA19" i="7"/>
  <c r="AB20" i="7" l="1"/>
  <c r="AA20" i="7"/>
  <c r="R22" i="7"/>
  <c r="V21" i="7"/>
  <c r="W21" i="7"/>
  <c r="O24" i="7"/>
  <c r="O25" i="7" l="1"/>
  <c r="V22" i="7"/>
  <c r="R23" i="7"/>
  <c r="W22" i="7"/>
  <c r="AB21" i="7"/>
  <c r="AA21" i="7"/>
  <c r="R24" i="7" l="1"/>
  <c r="V23" i="7"/>
  <c r="W23" i="7"/>
  <c r="AB22" i="7"/>
  <c r="AA22" i="7"/>
  <c r="O26" i="7"/>
  <c r="O27" i="7" l="1"/>
  <c r="AB23" i="7"/>
  <c r="AA23" i="7"/>
  <c r="V24" i="7"/>
  <c r="R25" i="7"/>
  <c r="W24" i="7"/>
  <c r="R26" i="7" l="1"/>
  <c r="V25" i="7"/>
  <c r="W25" i="7"/>
  <c r="AB24" i="7"/>
  <c r="AA24" i="7"/>
  <c r="O28" i="7"/>
  <c r="O29" i="7" l="1"/>
  <c r="AB25" i="7"/>
  <c r="AA25" i="7"/>
  <c r="V26" i="7"/>
  <c r="R27" i="7"/>
  <c r="W26" i="7"/>
  <c r="AB26" i="7" l="1"/>
  <c r="AA26" i="7"/>
  <c r="R28" i="7"/>
  <c r="V27" i="7"/>
  <c r="W27" i="7"/>
  <c r="O30" i="7"/>
  <c r="O31" i="7" l="1"/>
  <c r="AA27" i="7"/>
  <c r="AB27" i="7"/>
  <c r="V28" i="7"/>
  <c r="R29" i="7"/>
  <c r="W28" i="7"/>
  <c r="R30" i="7" l="1"/>
  <c r="V29" i="7"/>
  <c r="W29" i="7"/>
  <c r="AB28" i="7"/>
  <c r="AA28" i="7"/>
  <c r="O32" i="7"/>
  <c r="O33" i="7" l="1"/>
  <c r="AA29" i="7"/>
  <c r="AB29" i="7"/>
  <c r="V30" i="7"/>
  <c r="R31" i="7"/>
  <c r="W30" i="7"/>
  <c r="AB30" i="7" l="1"/>
  <c r="AA30" i="7"/>
  <c r="R32" i="7"/>
  <c r="V31" i="7"/>
  <c r="W31" i="7"/>
  <c r="O34" i="7"/>
  <c r="O35" i="7" l="1"/>
  <c r="AB31" i="7"/>
  <c r="AA31" i="7"/>
  <c r="V32" i="7"/>
  <c r="R33" i="7"/>
  <c r="W32" i="7"/>
  <c r="AB32" i="7" l="1"/>
  <c r="AA32" i="7"/>
  <c r="R34" i="7"/>
  <c r="V33" i="7"/>
  <c r="W33" i="7"/>
  <c r="O36" i="7"/>
  <c r="O37" i="7" l="1"/>
  <c r="AB33" i="7"/>
  <c r="AA33" i="7"/>
  <c r="V34" i="7"/>
  <c r="R35" i="7"/>
  <c r="W34" i="7"/>
  <c r="R36" i="7" l="1"/>
  <c r="V35" i="7"/>
  <c r="W35" i="7"/>
  <c r="AB34" i="7"/>
  <c r="AA34" i="7"/>
  <c r="O38" i="7"/>
  <c r="O39" i="7" l="1"/>
  <c r="AB35" i="7"/>
  <c r="AA35" i="7"/>
  <c r="V36" i="7"/>
  <c r="R37" i="7"/>
  <c r="W36" i="7"/>
  <c r="R38" i="7" l="1"/>
  <c r="V37" i="7"/>
  <c r="W37" i="7"/>
  <c r="AB36" i="7"/>
  <c r="AA36" i="7"/>
  <c r="AB37" i="7" l="1"/>
  <c r="AA37" i="7"/>
  <c r="V38" i="7"/>
  <c r="R39" i="7"/>
  <c r="W38" i="7"/>
  <c r="AB38" i="7" l="1"/>
  <c r="AA38" i="7"/>
  <c r="V39" i="7"/>
  <c r="W39" i="7"/>
  <c r="AB39" i="7" l="1"/>
  <c r="AA39" i="7"/>
</calcChain>
</file>

<file path=xl/sharedStrings.xml><?xml version="1.0" encoding="utf-8"?>
<sst xmlns="http://schemas.openxmlformats.org/spreadsheetml/2006/main" count="26" uniqueCount="25">
  <si>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</si>
  <si>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</si>
  <si>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</si>
  <si>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</si>
  <si>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</si>
  <si>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</si>
  <si>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</si>
  <si>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</si>
  <si>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</si>
  <si>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</si>
  <si>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</si>
  <si>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R1[Ω]</t>
  </si>
  <si>
    <t>R2[Ω]</t>
  </si>
  <si>
    <t>C2[F]</t>
  </si>
  <si>
    <t>Vin[V]</t>
  </si>
  <si>
    <t>Vref[V]</t>
  </si>
  <si>
    <t>Vout[V]</t>
  </si>
  <si>
    <t>Gain[dB]</t>
  </si>
  <si>
    <t>C1[F]</t>
  </si>
  <si>
    <t>R3[Ω]</t>
  </si>
  <si>
    <t>C3[F]</t>
  </si>
  <si>
    <t>Gain</t>
  </si>
  <si>
    <t>θ[°]</t>
  </si>
  <si>
    <t>■多重帰還形3次HPF</t>
  </si>
  <si>
    <t>C4[F]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</si>
</sst>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8">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2" borderId="0" xfId="2" applyFont="1" applyFill="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5" fillId="2" borderId="2" xfId="2" applyFont="1" applyFill="1" applyBorder="1" applyAlignment="1">
      <alignment shrinkToFit="1"/>
    </xf>
    <xf numFmtId="164" fontId="7" fillId="3" borderId="2" xfId="2" applyNumberFormat="1" applyFont="1" applyFill="1" applyBorder="1" applyAlignment="1">
      <alignment shrinkToFit="1"/>
    </xf>
    <xf numFmtId="166" fontId="5" fillId="3" borderId="2" xfId="2" applyNumberFormat="1" applyFont="1" applyFill="1" applyBorder="1" applyAlignment="1">
      <alignment shrinkToFit="1"/>
    </xf>
    <xf numFmtId="0" fontId="5" fillId="3" borderId="2" xfId="2" applyFont="1" applyFill="1" applyBorder="1"/>
    <xf numFmtId="0" fontId="5" fillId="3" borderId="2" xfId="2" applyFont="1" applyFill="1" applyBorder="1" applyAlignment="1">
      <alignment shrinkToFit="1"/>
    </xf>
    <xf numFmtId="0" fontId="5" fillId="0" borderId="2" xfId="2" applyFont="1" applyBorder="1"/>
    <xf numFmtId="0" fontId="7" fillId="3" borderId="2" xfId="2" applyFont="1" applyFill="1" applyBorder="1" applyAlignment="1">
      <alignment shrinkToFit="1"/>
    </xf>
  </cellXfs>
  <cellStyles count="3">
    <cellStyle name="ハイパーリンク" xfId="1" builtinId="8"/>
    <cellStyle name="標準" xfId="0" builtinId="0"/>
    <cellStyle name="標準 2" xfId="2" xr:uid="{BB6D0469-E892-4951-9BD1-A060759BE1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多重帰還形3次HPF!$V$14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多重帰還形3次HPF!$M$15:$M$39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多重帰還形3次HPF!$V$15:$V$39</c:f>
              <c:numCache>
                <c:formatCode>General</c:formatCode>
                <c:ptCount val="25"/>
                <c:pt idx="0">
                  <c:v>2.479865827476768E-7</c:v>
                </c:pt>
                <c:pt idx="1">
                  <c:v>1.982367576565646E-6</c:v>
                </c:pt>
                <c:pt idx="2">
                  <c:v>1.0601858726904865E-5</c:v>
                </c:pt>
                <c:pt idx="3">
                  <c:v>5.3089799494486855E-5</c:v>
                </c:pt>
                <c:pt idx="4">
                  <c:v>2.4189126729703975E-4</c:v>
                </c:pt>
                <c:pt idx="5">
                  <c:v>1.80452852226756E-3</c:v>
                </c:pt>
                <c:pt idx="6">
                  <c:v>8.2382005806885764E-3</c:v>
                </c:pt>
                <c:pt idx="7">
                  <c:v>3.0034888522229141E-2</c:v>
                </c:pt>
                <c:pt idx="8">
                  <c:v>8.327780373111375E-2</c:v>
                </c:pt>
                <c:pt idx="9">
                  <c:v>0.22588125051104518</c:v>
                </c:pt>
                <c:pt idx="10">
                  <c:v>0.35639062857798148</c:v>
                </c:pt>
                <c:pt idx="11">
                  <c:v>0.43893015149359005</c:v>
                </c:pt>
                <c:pt idx="12">
                  <c:v>0.47599396159731283</c:v>
                </c:pt>
                <c:pt idx="13">
                  <c:v>0.49375385123302046</c:v>
                </c:pt>
                <c:pt idx="14">
                  <c:v>0.49794152823211429</c:v>
                </c:pt>
                <c:pt idx="15">
                  <c:v>0.49929746185312712</c:v>
                </c:pt>
                <c:pt idx="16">
                  <c:v>0.49974683731186376</c:v>
                </c:pt>
                <c:pt idx="17">
                  <c:v>0.49993668303110805</c:v>
                </c:pt>
                <c:pt idx="18">
                  <c:v>0.49997932314268584</c:v>
                </c:pt>
                <c:pt idx="19">
                  <c:v>0.49999296391498854</c:v>
                </c:pt>
                <c:pt idx="20">
                  <c:v>0.49999746698444436</c:v>
                </c:pt>
                <c:pt idx="21">
                  <c:v>0.49999936674347945</c:v>
                </c:pt>
                <c:pt idx="22">
                  <c:v>0.49999979322216781</c:v>
                </c:pt>
                <c:pt idx="23">
                  <c:v>0.49999992963807777</c:v>
                </c:pt>
                <c:pt idx="24">
                  <c:v>0.49999997466970553</c:v>
                </c:pt>
              </c:numCache>
            </c:numRef>
          </c:yVal>
          <c:smooth val="1"/>
          <c:extLst>
            <c:ext xmlns:c16="http://schemas.microsoft.com/office/drawing/2014/chart" uri="{C3380CC4-5D6E-409C-BE32-E72D297353CC}">
              <c16:uniqueId val="{00000000-F72D-448B-B510-131ABC66B873}"/>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多重帰還形3次HPF!$W$14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多重帰還形3次HPF!$M$15:$M$39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多重帰還形3次HPF!$W$15:$W$39</c:f>
              <c:numCache>
                <c:formatCode>0.0</c:formatCode>
                <c:ptCount val="25"/>
                <c:pt idx="0">
                  <c:v>88.200194181651625</c:v>
                </c:pt>
                <c:pt idx="1">
                  <c:v>86.40155220294136</c:v>
                </c:pt>
                <c:pt idx="2">
                  <c:v>83.708300478475849</c:v>
                </c:pt>
                <c:pt idx="3">
                  <c:v>79.241553481947875</c:v>
                </c:pt>
                <c:pt idx="4">
                  <c:v>72.189181060548435</c:v>
                </c:pt>
                <c:pt idx="5">
                  <c:v>55.406075325902847</c:v>
                </c:pt>
                <c:pt idx="6">
                  <c:v>33.356806833778776</c:v>
                </c:pt>
                <c:pt idx="7">
                  <c:v>4.7353583627146696</c:v>
                </c:pt>
                <c:pt idx="8">
                  <c:v>-27.355804639193327</c:v>
                </c:pt>
                <c:pt idx="9">
                  <c:v>-74.725581692407417</c:v>
                </c:pt>
                <c:pt idx="10">
                  <c:v>-110.13984499934068</c:v>
                </c:pt>
                <c:pt idx="11">
                  <c:v>-136.3392644177911</c:v>
                </c:pt>
                <c:pt idx="12">
                  <c:v>-153.08797865212782</c:v>
                </c:pt>
                <c:pt idx="13">
                  <c:v>-166.3788266059791</c:v>
                </c:pt>
                <c:pt idx="14">
                  <c:v>-172.19453480444284</c:v>
                </c:pt>
                <c:pt idx="15">
                  <c:v>-175.44268315312578</c:v>
                </c:pt>
                <c:pt idx="16">
                  <c:v>-177.2647898295717</c:v>
                </c:pt>
                <c:pt idx="17">
                  <c:v>-178.63222176131126</c:v>
                </c:pt>
                <c:pt idx="18">
                  <c:v>-179.21839021491994</c:v>
                </c:pt>
                <c:pt idx="19">
                  <c:v>-179.54405681233246</c:v>
                </c:pt>
                <c:pt idx="20">
                  <c:v>-179.72643326613309</c:v>
                </c:pt>
                <c:pt idx="21">
                  <c:v>-179.86321645982895</c:v>
                </c:pt>
                <c:pt idx="22">
                  <c:v>-179.92183795482214</c:v>
                </c:pt>
                <c:pt idx="23">
                  <c:v>-179.95440546949968</c:v>
                </c:pt>
                <c:pt idx="24">
                  <c:v>-179.97264328087854</c:v>
                </c:pt>
              </c:numCache>
            </c:numRef>
          </c:yVal>
          <c:smooth val="1"/>
          <c:extLst>
            <c:ext xmlns:c16="http://schemas.microsoft.com/office/drawing/2014/chart" uri="{C3380CC4-5D6E-409C-BE32-E72D297353CC}">
              <c16:uniqueId val="{00000001-F72D-448B-B510-131ABC66B873}"/>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6729339872223881"/>
          <c:y val="7.5249008415476201E-2"/>
          <c:w val="0.16983324542163566"/>
          <c:h val="0.270249622820265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93157</xdr:colOff>
      <xdr:row>13</xdr:row>
      <xdr:rowOff>124558</xdr:rowOff>
    </xdr:from>
    <xdr:to>
      <xdr:col>11</xdr:col>
      <xdr:colOff>231322</xdr:colOff>
      <xdr:row>33</xdr:row>
      <xdr:rowOff>54428</xdr:rowOff>
    </xdr:to>
    <xdr:graphicFrame macro="">
      <xdr:nvGraphicFramePr>
        <xdr:cNvPr id="2" name="グラフ 1">
          <a:extLst>
            <a:ext uri="{FF2B5EF4-FFF2-40B4-BE49-F238E27FC236}">
              <a16:creationId xmlns:a16="http://schemas.microsoft.com/office/drawing/2014/main" id="{DFD0A45A-89EA-4BAD-A42F-3CA7758CC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24</xdr:col>
      <xdr:colOff>211435</xdr:colOff>
      <xdr:row>8</xdr:row>
      <xdr:rowOff>98387</xdr:rowOff>
    </xdr:from>
    <xdr:ext cx="1282212"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2FD5B792-D8AC-4E47-B729-3107966C439A}"/>
                </a:ext>
              </a:extLst>
            </xdr:cNvPr>
            <xdr:cNvSpPr txBox="1"/>
          </xdr:nvSpPr>
          <xdr:spPr>
            <a:xfrm>
              <a:off x="14337010" y="1698587"/>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2FD5B792-D8AC-4E47-B729-3107966C439A}"/>
                </a:ext>
              </a:extLst>
            </xdr:cNvPr>
            <xdr:cNvSpPr txBox="1"/>
          </xdr:nvSpPr>
          <xdr:spPr>
            <a:xfrm>
              <a:off x="14337010" y="1698587"/>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24</xdr:col>
      <xdr:colOff>160146</xdr:colOff>
      <xdr:row>7</xdr:row>
      <xdr:rowOff>24071</xdr:rowOff>
    </xdr:from>
    <xdr:ext cx="1194289" cy="264560"/>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86F006AB-88B4-4731-8983-53CF9EF8BE3C}"/>
                </a:ext>
              </a:extLst>
            </xdr:cNvPr>
            <xdr:cNvSpPr txBox="1"/>
          </xdr:nvSpPr>
          <xdr:spPr>
            <a:xfrm>
              <a:off x="14285721" y="14242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4" name="テキスト ボックス 3">
              <a:extLst>
                <a:ext uri="{FF2B5EF4-FFF2-40B4-BE49-F238E27FC236}">
                  <a16:creationId xmlns:a16="http://schemas.microsoft.com/office/drawing/2014/main" id="{86F006AB-88B4-4731-8983-53CF9EF8BE3C}"/>
                </a:ext>
              </a:extLst>
            </xdr:cNvPr>
            <xdr:cNvSpPr txBox="1"/>
          </xdr:nvSpPr>
          <xdr:spPr>
            <a:xfrm>
              <a:off x="14285721" y="14242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24</xdr:col>
      <xdr:colOff>372627</xdr:colOff>
      <xdr:row>9</xdr:row>
      <xdr:rowOff>150723</xdr:rowOff>
    </xdr:from>
    <xdr:ext cx="813288" cy="275717"/>
    <mc:AlternateContent xmlns:mc="http://schemas.openxmlformats.org/markup-compatibility/2006">
      <mc:Choice xmlns:a14="http://schemas.microsoft.com/office/drawing/2010/main" Requires="a14">
        <xdr:sp macro="" textlink="">
          <xdr:nvSpPr>
            <xdr:cNvPr id="5" name="テキスト ボックス 4">
              <a:extLst>
                <a:ext uri="{FF2B5EF4-FFF2-40B4-BE49-F238E27FC236}">
                  <a16:creationId xmlns:a16="http://schemas.microsoft.com/office/drawing/2014/main" id="{08399091-68AB-4AA0-99B5-5439E7870F71}"/>
                </a:ext>
              </a:extLst>
            </xdr:cNvPr>
            <xdr:cNvSpPr txBox="1"/>
          </xdr:nvSpPr>
          <xdr:spPr>
            <a:xfrm>
              <a:off x="14498202" y="1950948"/>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dr:sp macro="" textlink="">
          <xdr:nvSpPr>
            <xdr:cNvPr id="5" name="テキスト ボックス 4">
              <a:extLst>
                <a:ext uri="{FF2B5EF4-FFF2-40B4-BE49-F238E27FC236}">
                  <a16:creationId xmlns:a16="http://schemas.microsoft.com/office/drawing/2014/main" id="{08399091-68AB-4AA0-99B5-5439E7870F71}"/>
                </a:ext>
              </a:extLst>
            </xdr:cNvPr>
            <xdr:cNvSpPr txBox="1"/>
          </xdr:nvSpPr>
          <xdr:spPr>
            <a:xfrm>
              <a:off x="14498202" y="1950948"/>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xdr:from>
      <xdr:col>2</xdr:col>
      <xdr:colOff>81644</xdr:colOff>
      <xdr:row>3</xdr:row>
      <xdr:rowOff>128431</xdr:rowOff>
    </xdr:from>
    <xdr:to>
      <xdr:col>9</xdr:col>
      <xdr:colOff>377651</xdr:colOff>
      <xdr:row>12</xdr:row>
      <xdr:rowOff>43580</xdr:rowOff>
    </xdr:to>
    <xdr:grpSp>
      <xdr:nvGrpSpPr>
        <xdr:cNvPr id="6" name="グループ化 5">
          <a:extLst>
            <a:ext uri="{FF2B5EF4-FFF2-40B4-BE49-F238E27FC236}">
              <a16:creationId xmlns:a16="http://schemas.microsoft.com/office/drawing/2014/main" id="{3723D536-23C3-4844-82E0-2FEE6A4FF778}"/>
            </a:ext>
          </a:extLst>
        </xdr:cNvPr>
        <xdr:cNvGrpSpPr/>
      </xdr:nvGrpSpPr>
      <xdr:grpSpPr>
        <a:xfrm>
          <a:off x="489858" y="740752"/>
          <a:ext cx="4296507" cy="1752114"/>
          <a:chOff x="504825" y="101174550"/>
          <a:chExt cx="4280388" cy="1771897"/>
        </a:xfrm>
      </xdr:grpSpPr>
      <xdr:pic>
        <xdr:nvPicPr>
          <xdr:cNvPr id="7" name="図 6">
            <a:extLst>
              <a:ext uri="{FF2B5EF4-FFF2-40B4-BE49-F238E27FC236}">
                <a16:creationId xmlns:a16="http://schemas.microsoft.com/office/drawing/2014/main" id="{2E53E93D-6BDA-68E6-4F33-E6F519305045}"/>
              </a:ext>
            </a:extLst>
          </xdr:cNvPr>
          <xdr:cNvPicPr>
            <a:picLocks noChangeAspect="1"/>
          </xdr:cNvPicPr>
        </xdr:nvPicPr>
        <xdr:blipFill>
          <a:blip xmlns:r="http://schemas.openxmlformats.org/officeDocument/2006/relationships" r:embed="rId2"/>
          <a:stretch>
            <a:fillRect/>
          </a:stretch>
        </xdr:blipFill>
        <xdr:spPr>
          <a:xfrm>
            <a:off x="657225" y="101174550"/>
            <a:ext cx="4020111" cy="1771897"/>
          </a:xfrm>
          <a:prstGeom prst="rect">
            <a:avLst/>
          </a:prstGeom>
        </xdr:spPr>
      </xdr:pic>
      <xdr:grpSp>
        <xdr:nvGrpSpPr>
          <xdr:cNvPr id="8" name="グループ化 7">
            <a:extLst>
              <a:ext uri="{FF2B5EF4-FFF2-40B4-BE49-F238E27FC236}">
                <a16:creationId xmlns:a16="http://schemas.microsoft.com/office/drawing/2014/main" id="{14EB7F85-6B29-B1DD-6660-BE2C94324FD9}"/>
              </a:ext>
            </a:extLst>
          </xdr:cNvPr>
          <xdr:cNvGrpSpPr/>
        </xdr:nvGrpSpPr>
        <xdr:grpSpPr>
          <a:xfrm>
            <a:off x="504825" y="101346000"/>
            <a:ext cx="4280388" cy="1571043"/>
            <a:chOff x="542925" y="97059746"/>
            <a:chExt cx="4280388" cy="1571043"/>
          </a:xfrm>
        </xdr:grpSpPr>
        <xdr:grpSp>
          <xdr:nvGrpSpPr>
            <xdr:cNvPr id="9" name="グループ化 8">
              <a:extLst>
                <a:ext uri="{FF2B5EF4-FFF2-40B4-BE49-F238E27FC236}">
                  <a16:creationId xmlns:a16="http://schemas.microsoft.com/office/drawing/2014/main" id="{B1E69038-80CF-301D-7734-58906C300C47}"/>
                </a:ext>
              </a:extLst>
            </xdr:cNvPr>
            <xdr:cNvGrpSpPr/>
          </xdr:nvGrpSpPr>
          <xdr:grpSpPr>
            <a:xfrm>
              <a:off x="542925" y="97273672"/>
              <a:ext cx="4280388" cy="1357117"/>
              <a:chOff x="595622" y="68192592"/>
              <a:chExt cx="4302028" cy="1342688"/>
            </a:xfrm>
          </xdr:grpSpPr>
          <mc:AlternateContent xmlns:mc="http://schemas.openxmlformats.org/markup-compatibility/2006">
            <mc:Choice xmlns:a14="http://schemas.microsoft.com/office/drawing/2010/main" Requires="a14">
              <xdr:sp macro="" textlink="">
                <xdr:nvSpPr>
                  <xdr:cNvPr id="12" name="テキスト ボックス 11">
                    <a:extLst>
                      <a:ext uri="{FF2B5EF4-FFF2-40B4-BE49-F238E27FC236}">
                        <a16:creationId xmlns:a16="http://schemas.microsoft.com/office/drawing/2014/main" id="{BFB484FA-D3E8-179F-5F5A-ECB52D7C146C}"/>
                      </a:ext>
                    </a:extLst>
                  </xdr:cNvPr>
                  <xdr:cNvSpPr txBox="1"/>
                </xdr:nvSpPr>
                <xdr:spPr>
                  <a:xfrm>
                    <a:off x="2694706" y="69172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dr:sp macro="" textlink="">
                <xdr:nvSpPr>
                  <xdr:cNvPr id="12" name="テキスト ボックス 11">
                    <a:extLst>
                      <a:ext uri="{FF2B5EF4-FFF2-40B4-BE49-F238E27FC236}">
                        <a16:creationId xmlns:a16="http://schemas.microsoft.com/office/drawing/2014/main" id="{BFB484FA-D3E8-179F-5F5A-ECB52D7C146C}"/>
                      </a:ext>
                    </a:extLst>
                  </xdr:cNvPr>
                  <xdr:cNvSpPr txBox="1"/>
                </xdr:nvSpPr>
                <xdr:spPr>
                  <a:xfrm>
                    <a:off x="2694706" y="69172327"/>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xnSp macro="">
            <xdr:nvCxnSpPr>
              <xdr:cNvPr id="13" name="直線コネクタ 12">
                <a:extLst>
                  <a:ext uri="{FF2B5EF4-FFF2-40B4-BE49-F238E27FC236}">
                    <a16:creationId xmlns:a16="http://schemas.microsoft.com/office/drawing/2014/main" id="{61F42CD9-C5AC-B2EC-D5D2-8D8EA1AB8128}"/>
                  </a:ext>
                </a:extLst>
              </xdr:cNvPr>
              <xdr:cNvCxnSpPr/>
            </xdr:nvCxnSpPr>
            <xdr:spPr bwMode="auto">
              <a:xfrm>
                <a:off x="4640137" y="68628544"/>
                <a:ext cx="0" cy="809765"/>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4" name="テキスト ボックス 13">
                    <a:extLst>
                      <a:ext uri="{FF2B5EF4-FFF2-40B4-BE49-F238E27FC236}">
                        <a16:creationId xmlns:a16="http://schemas.microsoft.com/office/drawing/2014/main" id="{47E532FA-9075-3D5E-04A5-C3554A742DA2}"/>
                      </a:ext>
                    </a:extLst>
                  </xdr:cNvPr>
                  <xdr:cNvSpPr txBox="1"/>
                </xdr:nvSpPr>
                <xdr:spPr>
                  <a:xfrm rot="16200000">
                    <a:off x="3968312" y="68912828"/>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4" name="テキスト ボックス 13">
                    <a:extLst>
                      <a:ext uri="{FF2B5EF4-FFF2-40B4-BE49-F238E27FC236}">
                        <a16:creationId xmlns:a16="http://schemas.microsoft.com/office/drawing/2014/main" id="{47E532FA-9075-3D5E-04A5-C3554A742DA2}"/>
                      </a:ext>
                    </a:extLst>
                  </xdr:cNvPr>
                  <xdr:cNvSpPr txBox="1"/>
                </xdr:nvSpPr>
                <xdr:spPr>
                  <a:xfrm rot="16200000">
                    <a:off x="3968312" y="68912828"/>
                    <a:ext cx="98034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xnSp macro="">
            <xdr:nvCxnSpPr>
              <xdr:cNvPr id="15" name="直線コネクタ 14">
                <a:extLst>
                  <a:ext uri="{FF2B5EF4-FFF2-40B4-BE49-F238E27FC236}">
                    <a16:creationId xmlns:a16="http://schemas.microsoft.com/office/drawing/2014/main" id="{AE57440D-D297-5EAF-B259-2F89118E459A}"/>
                  </a:ext>
                </a:extLst>
              </xdr:cNvPr>
              <xdr:cNvCxnSpPr/>
            </xdr:nvCxnSpPr>
            <xdr:spPr bwMode="auto">
              <a:xfrm>
                <a:off x="910868" y="68534308"/>
                <a:ext cx="0" cy="913426"/>
              </a:xfrm>
              <a:prstGeom prst="line">
                <a:avLst/>
              </a:prstGeom>
              <a:solidFill>
                <a:srgbClr val="FFFFFF"/>
              </a:solidFill>
              <a:ln w="9525" cap="flat" cmpd="sng" algn="ctr">
                <a:solidFill>
                  <a:srgbClr val="000000"/>
                </a:solidFill>
                <a:prstDash val="solid"/>
                <a:round/>
                <a:headEnd type="arrow" w="med" len="med"/>
                <a:tailEnd type="arrow" w="med" len="med"/>
              </a:ln>
              <a:effectLst/>
            </xdr:spPr>
          </xdr:cxnSp>
          <mc:AlternateContent xmlns:mc="http://schemas.openxmlformats.org/markup-compatibility/2006">
            <mc:Choice xmlns:a14="http://schemas.microsoft.com/office/drawing/2010/main" Requires="a14">
              <xdr:sp macro="" textlink="">
                <xdr:nvSpPr>
                  <xdr:cNvPr id="16" name="テキスト ボックス 15">
                    <a:extLst>
                      <a:ext uri="{FF2B5EF4-FFF2-40B4-BE49-F238E27FC236}">
                        <a16:creationId xmlns:a16="http://schemas.microsoft.com/office/drawing/2014/main" id="{DFB294B7-D076-74DE-453F-BB263A30BFD9}"/>
                      </a:ext>
                    </a:extLst>
                  </xdr:cNvPr>
                  <xdr:cNvSpPr txBox="1"/>
                </xdr:nvSpPr>
                <xdr:spPr>
                  <a:xfrm rot="16200000">
                    <a:off x="317594" y="6887692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dr:sp macro="" textlink="">
                <xdr:nvSpPr>
                  <xdr:cNvPr id="16" name="テキスト ボックス 15">
                    <a:extLst>
                      <a:ext uri="{FF2B5EF4-FFF2-40B4-BE49-F238E27FC236}">
                        <a16:creationId xmlns:a16="http://schemas.microsoft.com/office/drawing/2014/main" id="{DFB294B7-D076-74DE-453F-BB263A30BFD9}"/>
                      </a:ext>
                    </a:extLst>
                  </xdr:cNvPr>
                  <xdr:cNvSpPr txBox="1"/>
                </xdr:nvSpPr>
                <xdr:spPr>
                  <a:xfrm rot="16200000">
                    <a:off x="317594" y="68876924"/>
                    <a:ext cx="82061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7" name="テキスト ボックス 16">
                    <a:extLst>
                      <a:ext uri="{FF2B5EF4-FFF2-40B4-BE49-F238E27FC236}">
                        <a16:creationId xmlns:a16="http://schemas.microsoft.com/office/drawing/2014/main" id="{18DF929D-B128-302B-BF52-232D867F8FEB}"/>
                      </a:ext>
                    </a:extLst>
                  </xdr:cNvPr>
                  <xdr:cNvSpPr txBox="1"/>
                </xdr:nvSpPr>
                <xdr:spPr>
                  <a:xfrm>
                    <a:off x="4443381" y="68294349"/>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dr:sp macro="" textlink="">
                <xdr:nvSpPr>
                  <xdr:cNvPr id="17" name="テキスト ボックス 16">
                    <a:extLst>
                      <a:ext uri="{FF2B5EF4-FFF2-40B4-BE49-F238E27FC236}">
                        <a16:creationId xmlns:a16="http://schemas.microsoft.com/office/drawing/2014/main" id="{18DF929D-B128-302B-BF52-232D867F8FEB}"/>
                      </a:ext>
                    </a:extLst>
                  </xdr:cNvPr>
                  <xdr:cNvSpPr txBox="1"/>
                </xdr:nvSpPr>
                <xdr:spPr>
                  <a:xfrm>
                    <a:off x="4443381" y="68294349"/>
                    <a:ext cx="454269"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8" name="テキスト ボックス 17">
                    <a:extLst>
                      <a:ext uri="{FF2B5EF4-FFF2-40B4-BE49-F238E27FC236}">
                        <a16:creationId xmlns:a16="http://schemas.microsoft.com/office/drawing/2014/main" id="{0C02DA04-9A43-8029-5EDA-668FFC5E0344}"/>
                      </a:ext>
                    </a:extLst>
                  </xdr:cNvPr>
                  <xdr:cNvSpPr txBox="1"/>
                </xdr:nvSpPr>
                <xdr:spPr>
                  <a:xfrm>
                    <a:off x="653059" y="6821481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dr:sp macro="" textlink="">
                <xdr:nvSpPr>
                  <xdr:cNvPr id="18" name="テキスト ボックス 17">
                    <a:extLst>
                      <a:ext uri="{FF2B5EF4-FFF2-40B4-BE49-F238E27FC236}">
                        <a16:creationId xmlns:a16="http://schemas.microsoft.com/office/drawing/2014/main" id="{0C02DA04-9A43-8029-5EDA-668FFC5E0344}"/>
                      </a:ext>
                    </a:extLst>
                  </xdr:cNvPr>
                  <xdr:cNvSpPr txBox="1"/>
                </xdr:nvSpPr>
                <xdr:spPr>
                  <a:xfrm>
                    <a:off x="653059" y="68214813"/>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9" name="テキスト ボックス 18">
                    <a:extLst>
                      <a:ext uri="{FF2B5EF4-FFF2-40B4-BE49-F238E27FC236}">
                        <a16:creationId xmlns:a16="http://schemas.microsoft.com/office/drawing/2014/main" id="{6BDE4004-5D9A-8069-45FF-ECEEFDF3ED6F}"/>
                      </a:ext>
                    </a:extLst>
                  </xdr:cNvPr>
                  <xdr:cNvSpPr txBox="1"/>
                </xdr:nvSpPr>
                <xdr:spPr>
                  <a:xfrm>
                    <a:off x="1311683" y="6883889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19" name="テキスト ボックス 18">
                    <a:extLst>
                      <a:ext uri="{FF2B5EF4-FFF2-40B4-BE49-F238E27FC236}">
                        <a16:creationId xmlns:a16="http://schemas.microsoft.com/office/drawing/2014/main" id="{6BDE4004-5D9A-8069-45FF-ECEEFDF3ED6F}"/>
                      </a:ext>
                    </a:extLst>
                  </xdr:cNvPr>
                  <xdr:cNvSpPr txBox="1"/>
                </xdr:nvSpPr>
                <xdr:spPr>
                  <a:xfrm>
                    <a:off x="1311683" y="68838897"/>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0" name="テキスト ボックス 19">
                    <a:extLst>
                      <a:ext uri="{FF2B5EF4-FFF2-40B4-BE49-F238E27FC236}">
                        <a16:creationId xmlns:a16="http://schemas.microsoft.com/office/drawing/2014/main" id="{8FDC7036-E3F7-7E07-0303-40B01C1847F9}"/>
                      </a:ext>
                    </a:extLst>
                  </xdr:cNvPr>
                  <xdr:cNvSpPr txBox="1"/>
                </xdr:nvSpPr>
                <xdr:spPr>
                  <a:xfrm>
                    <a:off x="2238672" y="688033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20" name="テキスト ボックス 19">
                    <a:extLst>
                      <a:ext uri="{FF2B5EF4-FFF2-40B4-BE49-F238E27FC236}">
                        <a16:creationId xmlns:a16="http://schemas.microsoft.com/office/drawing/2014/main" id="{8FDC7036-E3F7-7E07-0303-40B01C1847F9}"/>
                      </a:ext>
                    </a:extLst>
                  </xdr:cNvPr>
                  <xdr:cNvSpPr txBox="1"/>
                </xdr:nvSpPr>
                <xdr:spPr>
                  <a:xfrm>
                    <a:off x="2238672" y="68803300"/>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1" name="テキスト ボックス 20">
                    <a:extLst>
                      <a:ext uri="{FF2B5EF4-FFF2-40B4-BE49-F238E27FC236}">
                        <a16:creationId xmlns:a16="http://schemas.microsoft.com/office/drawing/2014/main" id="{C72FCF4A-7E93-AB50-72B5-777AB11B7E01}"/>
                      </a:ext>
                    </a:extLst>
                  </xdr:cNvPr>
                  <xdr:cNvSpPr txBox="1"/>
                </xdr:nvSpPr>
                <xdr:spPr>
                  <a:xfrm>
                    <a:off x="1002128" y="6819393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dr:sp macro="" textlink="">
                <xdr:nvSpPr>
                  <xdr:cNvPr id="21" name="テキスト ボックス 20">
                    <a:extLst>
                      <a:ext uri="{FF2B5EF4-FFF2-40B4-BE49-F238E27FC236}">
                        <a16:creationId xmlns:a16="http://schemas.microsoft.com/office/drawing/2014/main" id="{C72FCF4A-7E93-AB50-72B5-777AB11B7E01}"/>
                      </a:ext>
                    </a:extLst>
                  </xdr:cNvPr>
                  <xdr:cNvSpPr txBox="1"/>
                </xdr:nvSpPr>
                <xdr:spPr>
                  <a:xfrm>
                    <a:off x="1002128" y="68193939"/>
                    <a:ext cx="4542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2" name="テキスト ボックス 21">
                    <a:extLst>
                      <a:ext uri="{FF2B5EF4-FFF2-40B4-BE49-F238E27FC236}">
                        <a16:creationId xmlns:a16="http://schemas.microsoft.com/office/drawing/2014/main" id="{C7AF9EFB-A67E-DF37-6FC3-FC681D5E342C}"/>
                      </a:ext>
                    </a:extLst>
                  </xdr:cNvPr>
                  <xdr:cNvSpPr txBox="1"/>
                </xdr:nvSpPr>
                <xdr:spPr>
                  <a:xfrm>
                    <a:off x="1918372" y="681925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dr:sp macro="" textlink="">
                <xdr:nvSpPr>
                  <xdr:cNvPr id="22" name="テキスト ボックス 21">
                    <a:extLst>
                      <a:ext uri="{FF2B5EF4-FFF2-40B4-BE49-F238E27FC236}">
                        <a16:creationId xmlns:a16="http://schemas.microsoft.com/office/drawing/2014/main" id="{C7AF9EFB-A67E-DF37-6FC3-FC681D5E342C}"/>
                      </a:ext>
                    </a:extLst>
                  </xdr:cNvPr>
                  <xdr:cNvSpPr txBox="1"/>
                </xdr:nvSpPr>
                <xdr:spPr>
                  <a:xfrm>
                    <a:off x="1918372" y="68192592"/>
                    <a:ext cx="454269"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23" name="テキスト ボックス 22">
                    <a:extLst>
                      <a:ext uri="{FF2B5EF4-FFF2-40B4-BE49-F238E27FC236}">
                        <a16:creationId xmlns:a16="http://schemas.microsoft.com/office/drawing/2014/main" id="{0F766556-B108-B011-0508-FE7BA6EDA71E}"/>
                      </a:ext>
                    </a:extLst>
                  </xdr:cNvPr>
                  <xdr:cNvSpPr txBox="1"/>
                </xdr:nvSpPr>
                <xdr:spPr>
                  <a:xfrm>
                    <a:off x="2839800" y="6856520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23" name="テキスト ボックス 22">
                    <a:extLst>
                      <a:ext uri="{FF2B5EF4-FFF2-40B4-BE49-F238E27FC236}">
                        <a16:creationId xmlns:a16="http://schemas.microsoft.com/office/drawing/2014/main" id="{0F766556-B108-B011-0508-FE7BA6EDA71E}"/>
                      </a:ext>
                    </a:extLst>
                  </xdr:cNvPr>
                  <xdr:cNvSpPr txBox="1"/>
                </xdr:nvSpPr>
                <xdr:spPr>
                  <a:xfrm>
                    <a:off x="2839800" y="68565205"/>
                    <a:ext cx="454269" cy="264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𝐶_3</a:t>
                    </a:r>
                    <a:endParaRPr kumimoji="1" lang="ja-JP" altLang="en-US" sz="1100"/>
                  </a:p>
                </xdr:txBody>
              </xdr:sp>
            </mc:Fallback>
          </mc:AlternateContent>
        </xdr:grpSp>
        <mc:AlternateContent xmlns:mc="http://schemas.openxmlformats.org/markup-compatibility/2006">
          <mc:Choice xmlns:a14="http://schemas.microsoft.com/office/drawing/2010/main" Requires="a14">
            <xdr:sp macro="" textlink="">
              <xdr:nvSpPr>
                <xdr:cNvPr id="10" name="テキスト ボックス 9">
                  <a:extLst>
                    <a:ext uri="{FF2B5EF4-FFF2-40B4-BE49-F238E27FC236}">
                      <a16:creationId xmlns:a16="http://schemas.microsoft.com/office/drawing/2014/main" id="{5E703B22-894D-EE7D-B2FF-27CDAE8DBE91}"/>
                    </a:ext>
                  </a:extLst>
                </xdr:cNvPr>
                <xdr:cNvSpPr txBox="1"/>
              </xdr:nvSpPr>
              <xdr:spPr>
                <a:xfrm>
                  <a:off x="3276600" y="97145471"/>
                  <a:ext cx="451984" cy="267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dr:sp macro="" textlink="">
              <xdr:nvSpPr>
                <xdr:cNvPr id="10" name="テキスト ボックス 9">
                  <a:extLst>
                    <a:ext uri="{FF2B5EF4-FFF2-40B4-BE49-F238E27FC236}">
                      <a16:creationId xmlns:a16="http://schemas.microsoft.com/office/drawing/2014/main" id="{5E703B22-894D-EE7D-B2FF-27CDAE8DBE91}"/>
                    </a:ext>
                  </a:extLst>
                </xdr:cNvPr>
                <xdr:cNvSpPr txBox="1"/>
              </xdr:nvSpPr>
              <xdr:spPr>
                <a:xfrm>
                  <a:off x="3276600" y="97145471"/>
                  <a:ext cx="451984" cy="267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mc:AlternateContent xmlns:mc="http://schemas.openxmlformats.org/markup-compatibility/2006">
          <mc:Choice xmlns:a14="http://schemas.microsoft.com/office/drawing/2010/main" Requires="a14">
            <xdr:sp macro="" textlink="">
              <xdr:nvSpPr>
                <xdr:cNvPr id="11" name="テキスト ボックス 10">
                  <a:extLst>
                    <a:ext uri="{FF2B5EF4-FFF2-40B4-BE49-F238E27FC236}">
                      <a16:creationId xmlns:a16="http://schemas.microsoft.com/office/drawing/2014/main" id="{41040684-2F76-44E7-235C-D208B9E01AFC}"/>
                    </a:ext>
                  </a:extLst>
                </xdr:cNvPr>
                <xdr:cNvSpPr txBox="1"/>
              </xdr:nvSpPr>
              <xdr:spPr>
                <a:xfrm>
                  <a:off x="2790825" y="97059746"/>
                  <a:ext cx="451984" cy="267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4</m:t>
                            </m:r>
                          </m:sub>
                        </m:sSub>
                      </m:oMath>
                    </m:oMathPara>
                  </a14:m>
                  <a:endParaRPr kumimoji="1" lang="ja-JP" altLang="en-US" sz="1100"/>
                </a:p>
              </xdr:txBody>
            </xdr:sp>
          </mc:Choice>
          <mc:Fallback>
            <xdr:sp macro="" textlink="">
              <xdr:nvSpPr>
                <xdr:cNvPr id="11" name="テキスト ボックス 10">
                  <a:extLst>
                    <a:ext uri="{FF2B5EF4-FFF2-40B4-BE49-F238E27FC236}">
                      <a16:creationId xmlns:a16="http://schemas.microsoft.com/office/drawing/2014/main" id="{41040684-2F76-44E7-235C-D208B9E01AFC}"/>
                    </a:ext>
                  </a:extLst>
                </xdr:cNvPr>
                <xdr:cNvSpPr txBox="1"/>
              </xdr:nvSpPr>
              <xdr:spPr>
                <a:xfrm>
                  <a:off x="2790825" y="97059746"/>
                  <a:ext cx="451984" cy="267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𝐶_4</a:t>
                  </a:r>
                  <a:endParaRPr kumimoji="1" lang="ja-JP" altLang="en-US" sz="1100"/>
                </a:p>
              </xdr:txBody>
            </xdr:sp>
          </mc:Fallback>
        </mc:AlternateContent>
      </xdr:grpSp>
    </xdr:grpSp>
    <xdr:clientData/>
  </xdr:twoCellAnchor>
  <xdr:oneCellAnchor>
    <xdr:from>
      <xdr:col>11</xdr:col>
      <xdr:colOff>140154</xdr:colOff>
      <xdr:row>1</xdr:row>
      <xdr:rowOff>122464</xdr:rowOff>
    </xdr:from>
    <xdr:ext cx="11686442" cy="914994"/>
    <mc:AlternateContent xmlns:mc="http://schemas.openxmlformats.org/markup-compatibility/2006">
      <mc:Choice xmlns:a14="http://schemas.microsoft.com/office/drawing/2010/main" Requires="a14">
        <xdr:sp macro="" textlink="">
          <xdr:nvSpPr>
            <xdr:cNvPr id="24" name="テキスト ボックス 23">
              <a:extLst>
                <a:ext uri="{FF2B5EF4-FFF2-40B4-BE49-F238E27FC236}">
                  <a16:creationId xmlns:a16="http://schemas.microsoft.com/office/drawing/2014/main" id="{C5C15AAC-BF08-4837-8C9E-7C8EB89FC54C}"/>
                </a:ext>
              </a:extLst>
            </xdr:cNvPr>
            <xdr:cNvSpPr txBox="1"/>
          </xdr:nvSpPr>
          <xdr:spPr>
            <a:xfrm>
              <a:off x="5740854" y="322489"/>
              <a:ext cx="11686442"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3</m:t>
                            </m:r>
                          </m:sup>
                        </m:sSup>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e>
                                    </m:d>
                                    <m:r>
                                      <a:rPr kumimoji="1" lang="en-US" sz="1100" b="0" i="1">
                                        <a:solidFill>
                                          <a:schemeClr val="tx1"/>
                                        </a:solidFill>
                                        <a:effectLst/>
                                        <a:latin typeface="Cambria Math" panose="02040503050406030204" pitchFamily="18" charset="0"/>
                                        <a:ea typeface="+mn-ea"/>
                                        <a:cs typeface="+mn-cs"/>
                                      </a:rPr>
                                      <m:t>−</m:t>
                                    </m:r>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den>
                                        </m:f>
                                      </m:e>
                                    </m:d>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4</m:t>
                                                </m:r>
                                              </m:sub>
                                            </m:sSub>
                                          </m:den>
                                        </m:f>
                                      </m:e>
                                    </m:d>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Cambria Math" panose="02040503050406030204" pitchFamily="18" charset="0"/>
                                        <a:cs typeface="+mn-cs"/>
                                      </a:rPr>
                                      <m:t>𝜔</m:t>
                                    </m:r>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3</m:t>
                                        </m:r>
                                      </m:sup>
                                    </m:sSup>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24" name="テキスト ボックス 23">
              <a:extLst>
                <a:ext uri="{FF2B5EF4-FFF2-40B4-BE49-F238E27FC236}">
                  <a16:creationId xmlns:a16="http://schemas.microsoft.com/office/drawing/2014/main" id="{C5C15AAC-BF08-4837-8C9E-7C8EB89FC54C}"/>
                </a:ext>
              </a:extLst>
            </xdr:cNvPr>
            <xdr:cNvSpPr txBox="1"/>
          </xdr:nvSpPr>
          <xdr:spPr>
            <a:xfrm>
              <a:off x="5740854" y="322489"/>
              <a:ext cx="11686442"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kumimoji="1" lang="en-US" sz="1100" b="0" i="0">
                  <a:solidFill>
                    <a:schemeClr val="tx1"/>
                  </a:solidFill>
                  <a:effectLst/>
                  <a:latin typeface="Cambria Math" panose="02040503050406030204" pitchFamily="18" charset="0"/>
                  <a:ea typeface="+mn-ea"/>
                  <a:cs typeface="+mn-cs"/>
                </a:rPr>
                <a:t>(𝑉_𝑜𝑢𝑡−𝑉_𝑟𝑒𝑓)/(𝑉_𝑖𝑛−𝑉_𝑟𝑒𝑓 )=(1/𝐶_4   (𝐶_1 𝐶_2)/(𝐶_1+𝐶_2 ) 𝜔^3)/√((1/(𝐶_1+𝐶_2 ) (1/(𝑅_1 𝑅_2 𝑅_3 𝐶_3 𝐶_4 ))−(𝐶_2/(𝑅_3 𝐶_4 )+𝐶_2/(𝑅_3 𝐶_3 )+𝐶_1/(𝑅_3 𝐶_4 )+𝐶_1/(𝑅_3 𝐶_3 )+(𝐶_1 𝐶_2)/(𝑅_3 𝐶_3 𝐶_4 )+1/𝑅_1 )  1/(𝐶_1+𝐶_2 ) 𝜔^2 )^2+((1/(𝑅_1 𝑅_3 𝐶_4 )+1/(𝑅_1 𝑅_3 𝐶_3 )+𝐶_2/(𝑅_1 𝑅_3 𝐶_3 𝐶_4 )+𝐶_2/(𝑅_2 𝑅_3 𝐶_3 𝐶_4 )+𝐶_1/(𝑅_2 𝑅_3 𝐶_3 𝐶_4 ))  1/(𝐶_1+𝐶_2 )</a:t>
              </a:r>
              <a:r>
                <a:rPr kumimoji="1" lang="en-US" sz="1100" b="0" i="0">
                  <a:solidFill>
                    <a:schemeClr val="tx1"/>
                  </a:solidFill>
                  <a:effectLst/>
                  <a:latin typeface="Cambria Math" panose="02040503050406030204" pitchFamily="18" charset="0"/>
                  <a:ea typeface="Cambria Math" panose="02040503050406030204" pitchFamily="18" charset="0"/>
                  <a:cs typeface="+mn-cs"/>
                </a:rPr>
                <a:t> 𝜔</a:t>
              </a:r>
              <a:r>
                <a:rPr kumimoji="1" lang="en-US" sz="1100" b="0" i="0">
                  <a:solidFill>
                    <a:schemeClr val="tx1"/>
                  </a:solidFill>
                  <a:effectLst/>
                  <a:latin typeface="Cambria Math" panose="02040503050406030204" pitchFamily="18" charset="0"/>
                  <a:ea typeface="+mn-ea"/>
                  <a:cs typeface="+mn-cs"/>
                </a:rPr>
                <a:t>−𝜔^3 )^2 )</a:t>
              </a:r>
              <a:endParaRPr kumimoji="1" lang="ja-JP" altLang="en-US" sz="1100"/>
            </a:p>
          </xdr:txBody>
        </xdr:sp>
      </mc:Fallback>
    </mc:AlternateContent>
    <xdr:clientData/>
  </xdr:oneCellAnchor>
  <xdr:oneCellAnchor>
    <xdr:from>
      <xdr:col>11</xdr:col>
      <xdr:colOff>234987</xdr:colOff>
      <xdr:row>7</xdr:row>
      <xdr:rowOff>73059</xdr:rowOff>
    </xdr:from>
    <xdr:ext cx="6969367" cy="931138"/>
    <mc:AlternateContent xmlns:mc="http://schemas.openxmlformats.org/markup-compatibility/2006">
      <mc:Choice xmlns:a14="http://schemas.microsoft.com/office/drawing/2010/main" Requires="a14">
        <xdr:sp macro="" textlink="">
          <xdr:nvSpPr>
            <xdr:cNvPr id="25" name="テキスト ボックス 24">
              <a:extLst>
                <a:ext uri="{FF2B5EF4-FFF2-40B4-BE49-F238E27FC236}">
                  <a16:creationId xmlns:a16="http://schemas.microsoft.com/office/drawing/2014/main" id="{0038075D-34A1-42AB-BC02-77226234EBA0}"/>
                </a:ext>
              </a:extLst>
            </xdr:cNvPr>
            <xdr:cNvSpPr txBox="1"/>
          </xdr:nvSpPr>
          <xdr:spPr>
            <a:xfrm>
              <a:off x="5835687" y="1473234"/>
              <a:ext cx="6969367" cy="931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latin typeface="Cambria Math" panose="02040503050406030204" pitchFamily="18" charset="0"/>
                            <a:ea typeface="Meiryo UI" panose="020B0604030504040204" pitchFamily="50" charset="-128"/>
                          </a:rPr>
                        </m:ctrlPr>
                      </m:fPr>
                      <m:num>
                        <m:r>
                          <a:rPr kumimoji="1" lang="en-US" sz="1100" b="0" i="1">
                            <a:latin typeface="Cambria Math" panose="02040503050406030204" pitchFamily="18" charset="0"/>
                            <a:ea typeface="Meiryo UI" panose="020B0604030504040204" pitchFamily="50" charset="-128"/>
                          </a:rPr>
                          <m:t>180</m:t>
                        </m:r>
                      </m:num>
                      <m:den>
                        <m:r>
                          <a:rPr kumimoji="1" lang="en-US" sz="1100" b="0" i="1">
                            <a:latin typeface="Cambria Math" panose="02040503050406030204" pitchFamily="18" charset="0"/>
                            <a:ea typeface="Cambria Math" panose="02040503050406030204" pitchFamily="18" charset="0"/>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e>
                                </m:d>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den>
                                    </m:f>
                                  </m:e>
                                </m:d>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num>
                              <m:den>
                                <m:r>
                                  <a:rPr kumimoji="1" lang="en-US" sz="1100" b="0" i="1">
                                    <a:solidFill>
                                      <a:schemeClr val="dk1"/>
                                    </a:solidFill>
                                    <a:effectLst/>
                                    <a:latin typeface="Cambria Math" panose="02040503050406030204" pitchFamily="18" charset="0"/>
                                    <a:ea typeface="+mn-ea"/>
                                    <a:cs typeface="+mn-cs"/>
                                  </a:rPr>
                                  <m:t>−</m:t>
                                </m:r>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3</m:t>
                                    </m:r>
                                  </m:sup>
                                </m:sSup>
                                <m:r>
                                  <a:rPr kumimoji="1" lang="en-US" sz="1100" b="0" i="1">
                                    <a:solidFill>
                                      <a:schemeClr val="dk1"/>
                                    </a:solidFill>
                                    <a:effectLst/>
                                    <a:latin typeface="Cambria Math" panose="02040503050406030204" pitchFamily="18" charset="0"/>
                                    <a:ea typeface="+mn-ea"/>
                                    <a:cs typeface="+mn-cs"/>
                                  </a:rPr>
                                  <m:t>+</m:t>
                                </m:r>
                                <m:r>
                                  <a:rPr kumimoji="1" lang="en-US" sz="1100" b="0" i="1">
                                    <a:solidFill>
                                      <a:schemeClr val="dk1"/>
                                    </a:solidFill>
                                    <a:effectLst/>
                                    <a:latin typeface="Cambria Math" panose="02040503050406030204" pitchFamily="18" charset="0"/>
                                    <a:ea typeface="+mn-ea"/>
                                    <a:cs typeface="+mn-cs"/>
                                  </a:rPr>
                                  <m:t>𝜔</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4</m:t>
                                            </m:r>
                                          </m:sub>
                                        </m:sSub>
                                      </m:den>
                                    </m:f>
                                  </m:e>
                                </m:d>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r>
                                      <a:rPr kumimoji="1" lang="en-US" sz="1100" b="0" i="1">
                                        <a:solidFill>
                                          <a:schemeClr val="dk1"/>
                                        </a:solidFill>
                                        <a:effectLst/>
                                        <a:latin typeface="Cambria Math" panose="02040503050406030204" pitchFamily="18" charset="0"/>
                                        <a:ea typeface="+mn-ea"/>
                                        <a:cs typeface="+mn-cs"/>
                                      </a:rPr>
                                      <m:t>+</m:t>
                                    </m:r>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25" name="テキスト ボックス 24">
              <a:extLst>
                <a:ext uri="{FF2B5EF4-FFF2-40B4-BE49-F238E27FC236}">
                  <a16:creationId xmlns:a16="http://schemas.microsoft.com/office/drawing/2014/main" id="{0038075D-34A1-42AB-BC02-77226234EBA0}"/>
                </a:ext>
              </a:extLst>
            </xdr:cNvPr>
            <xdr:cNvSpPr txBox="1"/>
          </xdr:nvSpPr>
          <xdr:spPr>
            <a:xfrm>
              <a:off x="5835687" y="1473234"/>
              <a:ext cx="6969367" cy="931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=180/</a:t>
              </a:r>
              <a:r>
                <a:rPr kumimoji="1" lang="en-US" sz="1100" b="0" i="0">
                  <a:latin typeface="Cambria Math" panose="02040503050406030204" pitchFamily="18" charset="0"/>
                  <a:ea typeface="Cambria Math" panose="02040503050406030204" pitchFamily="18" charset="0"/>
                </a:rPr>
                <a:t>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((1/(𝐶_1+𝐶_2 ) (1/(𝑅_1 𝑅_2 𝑅_3 𝐶_3 𝐶_4 ))−(𝐶_2/(𝑅_3 𝐶_4 )+𝐶_2/(𝑅_3 𝐶_3 )+𝐶_1/(𝑅_3 𝐶_4 )+𝐶_1/(𝑅_3 𝐶_3 )+(𝐶_1 𝐶_2)/(𝑅_3 𝐶_3 𝐶_4 )+1/𝑅_1 )  1/(𝐶_1+𝐶_2 ) 𝜔^2)/(−𝜔^3+𝜔(1/(𝑅_1 𝑅_3 𝐶_4 )+1/(𝑅_1 𝑅_3 𝐶_3 )+𝐶_2/(𝑅_1 𝑅_3 𝐶_3 𝐶_4 )+𝐶_2/(𝑅_2 𝑅_3 𝐶_3 𝐶_4 )+𝐶_1/(𝑅_2 𝑅_3 𝐶_3 𝐶_4 ))  1/(𝐶_1+𝐶_2 )))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aredemokantanni_40fkwr_onmicrosoft_com/Documents/01%20Design/&#12450;&#12463;&#12486;&#12451;&#12502;&#12501;&#12451;&#1252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クティブF"/>
      <sheetName val="LPF1次"/>
      <sheetName val="BPF1次"/>
      <sheetName val="サレンキー2次LPF"/>
      <sheetName val="サレンキー2次LPF+増幅"/>
      <sheetName val="サレンキー3次LPF"/>
      <sheetName val="サレンキー2次HPF"/>
      <sheetName val="サレンキー2次HPF+増幅"/>
      <sheetName val="サレンキー3次HPF"/>
      <sheetName val="多重帰還形2次LPF"/>
      <sheetName val="多重帰還形3次LPF"/>
      <sheetName val="多重帰還形2次HPF"/>
      <sheetName val="多重帰還形3次HPF"/>
      <sheetName val="多重帰還形2次BPF"/>
      <sheetName val="piezo"/>
    </sheetNames>
    <sheetDataSet>
      <sheetData sheetId="0"/>
      <sheetData sheetId="1">
        <row r="14">
          <cell r="R14" t="str">
            <v>Gain[-]</v>
          </cell>
          <cell r="S14" t="str">
            <v>|θ|[°]</v>
          </cell>
        </row>
        <row r="15">
          <cell r="M15">
            <v>1</v>
          </cell>
          <cell r="R15">
            <v>0.99998026137563301</v>
          </cell>
          <cell r="S15">
            <v>179.64000473729791</v>
          </cell>
        </row>
        <row r="16">
          <cell r="M16">
            <v>2</v>
          </cell>
          <cell r="R16">
            <v>0.99992105251483354</v>
          </cell>
          <cell r="S16">
            <v>179.28003789569041</v>
          </cell>
        </row>
        <row r="17">
          <cell r="M17">
            <v>3.5</v>
          </cell>
          <cell r="R17">
            <v>0.99975828236155284</v>
          </cell>
          <cell r="S17">
            <v>178.74020305754135</v>
          </cell>
        </row>
        <row r="18">
          <cell r="M18">
            <v>6</v>
          </cell>
          <cell r="R18">
            <v>0.99929014504023617</v>
          </cell>
          <cell r="S18">
            <v>177.84102240888319</v>
          </cell>
        </row>
        <row r="19">
          <cell r="M19">
            <v>10</v>
          </cell>
          <cell r="R19">
            <v>0.99803190450364476</v>
          </cell>
          <cell r="S19">
            <v>176.40472622013181</v>
          </cell>
        </row>
        <row r="20">
          <cell r="M20">
            <v>20</v>
          </cell>
          <cell r="R20">
            <v>0.9921966153935915</v>
          </cell>
          <cell r="S20">
            <v>172.8375441932742</v>
          </cell>
        </row>
        <row r="21">
          <cell r="M21">
            <v>35</v>
          </cell>
          <cell r="R21">
            <v>0.97666260389800719</v>
          </cell>
          <cell r="S21">
            <v>167.59741892687859</v>
          </cell>
        </row>
        <row r="22">
          <cell r="M22">
            <v>60</v>
          </cell>
          <cell r="R22">
            <v>0.93571522027870502</v>
          </cell>
          <cell r="S22">
            <v>159.34400261766035</v>
          </cell>
        </row>
        <row r="23">
          <cell r="M23">
            <v>100</v>
          </cell>
          <cell r="R23">
            <v>0.84673301596483053</v>
          </cell>
          <cell r="S23">
            <v>147.85809236465795</v>
          </cell>
        </row>
        <row r="24">
          <cell r="M24">
            <v>200</v>
          </cell>
          <cell r="R24">
            <v>0.62267699229949991</v>
          </cell>
          <cell r="S24">
            <v>128.51188725396659</v>
          </cell>
        </row>
        <row r="25">
          <cell r="M25">
            <v>350</v>
          </cell>
          <cell r="R25">
            <v>0.41394096571269351</v>
          </cell>
          <cell r="S25">
            <v>114.45264174011278</v>
          </cell>
        </row>
        <row r="26">
          <cell r="M26">
            <v>600</v>
          </cell>
          <cell r="R26">
            <v>0.25639145895655385</v>
          </cell>
          <cell r="S26">
            <v>104.8560512809118</v>
          </cell>
        </row>
        <row r="27">
          <cell r="M27">
            <v>1000</v>
          </cell>
          <cell r="R27">
            <v>0.15717672547758985</v>
          </cell>
          <cell r="S27">
            <v>99.043061079037685</v>
          </cell>
        </row>
        <row r="28">
          <cell r="M28">
            <v>2000</v>
          </cell>
          <cell r="R28">
            <v>7.9326696843658534E-2</v>
          </cell>
          <cell r="S28">
            <v>94.549865309121088</v>
          </cell>
        </row>
        <row r="29">
          <cell r="M29">
            <v>3500</v>
          </cell>
          <cell r="R29">
            <v>4.5425899770171994E-2</v>
          </cell>
          <cell r="S29">
            <v>92.603608291147239</v>
          </cell>
        </row>
        <row r="30">
          <cell r="M30">
            <v>6000</v>
          </cell>
          <cell r="R30">
            <v>2.651649672920357E-2</v>
          </cell>
          <cell r="S30">
            <v>91.519461447328624</v>
          </cell>
        </row>
        <row r="31">
          <cell r="M31">
            <v>10000</v>
          </cell>
          <cell r="R31">
            <v>1.5913478971147695E-2</v>
          </cell>
          <cell r="S31">
            <v>90.911813669613835</v>
          </cell>
        </row>
        <row r="32">
          <cell r="M32">
            <v>20000</v>
          </cell>
          <cell r="R32">
            <v>7.9574952014482836E-3</v>
          </cell>
          <cell r="S32">
            <v>90.455935702397824</v>
          </cell>
        </row>
        <row r="33">
          <cell r="M33">
            <v>35000</v>
          </cell>
          <cell r="R33">
            <v>4.5472370751703716E-3</v>
          </cell>
          <cell r="S33">
            <v>90.260538390732506</v>
          </cell>
        </row>
        <row r="34">
          <cell r="M34">
            <v>60000</v>
          </cell>
          <cell r="R34">
            <v>2.6525730528729548E-3</v>
          </cell>
          <cell r="S34">
            <v>90.151981419007285</v>
          </cell>
        </row>
        <row r="35">
          <cell r="M35">
            <v>100000</v>
          </cell>
          <cell r="R35">
            <v>1.5915474152018809E-3</v>
          </cell>
          <cell r="S35">
            <v>90.091188988283349</v>
          </cell>
        </row>
        <row r="36">
          <cell r="M36">
            <v>200000</v>
          </cell>
          <cell r="R36">
            <v>7.9577446349448375E-4</v>
          </cell>
          <cell r="S36">
            <v>90.045594523014685</v>
          </cell>
        </row>
        <row r="37">
          <cell r="M37">
            <v>350000</v>
          </cell>
          <cell r="R37">
            <v>4.5472836182009542E-4</v>
          </cell>
          <cell r="S37">
            <v>90.026054016855085</v>
          </cell>
        </row>
        <row r="38">
          <cell r="M38">
            <v>600000</v>
          </cell>
          <cell r="R38">
            <v>2.6525822915445153E-4</v>
          </cell>
          <cell r="S38">
            <v>90.015198177189887</v>
          </cell>
        </row>
        <row r="39">
          <cell r="M39">
            <v>1000000</v>
          </cell>
          <cell r="R39">
            <v>1.5915494107617448E-4</v>
          </cell>
          <cell r="S39">
            <v>90.009118906450823</v>
          </cell>
        </row>
      </sheetData>
      <sheetData sheetId="2">
        <row r="14">
          <cell r="S14" t="str">
            <v>Gain[-]</v>
          </cell>
          <cell r="T14" t="str">
            <v>|θ|[°]</v>
          </cell>
        </row>
        <row r="15">
          <cell r="M15">
            <v>1</v>
          </cell>
          <cell r="S15">
            <v>6.2830612733427132E-2</v>
          </cell>
          <cell r="T15">
            <v>-90.363595262697359</v>
          </cell>
        </row>
        <row r="16">
          <cell r="M16">
            <v>2</v>
          </cell>
          <cell r="S16">
            <v>0.12565378431789248</v>
          </cell>
          <cell r="T16">
            <v>-90.727162104271684</v>
          </cell>
        </row>
        <row r="17">
          <cell r="M17">
            <v>3.5</v>
          </cell>
          <cell r="S17">
            <v>0.21985832394999144</v>
          </cell>
          <cell r="T17">
            <v>-91.272396942255526</v>
          </cell>
        </row>
        <row r="18">
          <cell r="M18">
            <v>6</v>
          </cell>
          <cell r="S18">
            <v>0.37672348264516653</v>
          </cell>
          <cell r="T18">
            <v>-92.180577590093534</v>
          </cell>
        </row>
        <row r="19">
          <cell r="M19">
            <v>10</v>
          </cell>
          <cell r="S19">
            <v>0.62708181606639934</v>
          </cell>
          <cell r="T19">
            <v>-93.631273775130765</v>
          </cell>
        </row>
        <row r="20">
          <cell r="M20">
            <v>20</v>
          </cell>
          <cell r="S20">
            <v>1.2468300546777029</v>
          </cell>
          <cell r="T20">
            <v>-97.234455768826564</v>
          </cell>
        </row>
        <row r="21">
          <cell r="M21">
            <v>35</v>
          </cell>
          <cell r="S21">
            <v>2.1477880495500745</v>
          </cell>
          <cell r="T21">
            <v>-102.52858087000554</v>
          </cell>
        </row>
        <row r="22">
          <cell r="M22">
            <v>60</v>
          </cell>
          <cell r="S22">
            <v>3.5275382072519821</v>
          </cell>
          <cell r="T22">
            <v>-110.87199635906779</v>
          </cell>
        </row>
        <row r="23">
          <cell r="M23">
            <v>100</v>
          </cell>
          <cell r="S23">
            <v>5.3200754319707126</v>
          </cell>
          <cell r="T23">
            <v>-122.50190289804416</v>
          </cell>
        </row>
        <row r="24">
          <cell r="M24">
            <v>200</v>
          </cell>
          <cell r="S24">
            <v>7.824172110788723</v>
          </cell>
          <cell r="T24">
            <v>-142.208074850343</v>
          </cell>
        </row>
        <row r="25">
          <cell r="M25">
            <v>350</v>
          </cell>
          <cell r="S25">
            <v>9.1008369136464253</v>
          </cell>
          <cell r="T25">
            <v>-156.80715520234583</v>
          </cell>
        </row>
        <row r="26">
          <cell r="M26">
            <v>600</v>
          </cell>
          <cell r="S26">
            <v>9.6588690202291083</v>
          </cell>
          <cell r="T26">
            <v>-167.30292631020501</v>
          </cell>
        </row>
        <row r="27">
          <cell r="M27">
            <v>1000</v>
          </cell>
          <cell r="S27">
            <v>9.8562685911345547</v>
          </cell>
          <cell r="T27">
            <v>-174.55221270083049</v>
          </cell>
        </row>
        <row r="28">
          <cell r="M28">
            <v>2000</v>
          </cell>
          <cell r="S28">
            <v>9.8906987856715283</v>
          </cell>
          <cell r="T28">
            <v>177.38740950239526</v>
          </cell>
        </row>
        <row r="29">
          <cell r="M29">
            <v>3500</v>
          </cell>
          <cell r="S29">
            <v>9.7565440583993155</v>
          </cell>
          <cell r="T29">
            <v>170.20102721802584</v>
          </cell>
        </row>
        <row r="30">
          <cell r="M30">
            <v>6000</v>
          </cell>
          <cell r="S30">
            <v>9.3538620023859398</v>
          </cell>
          <cell r="T30">
            <v>160.86346406498896</v>
          </cell>
        </row>
        <row r="31">
          <cell r="M31">
            <v>10000</v>
          </cell>
          <cell r="S31">
            <v>8.4662579634442761</v>
          </cell>
          <cell r="T31">
            <v>148.76990603427177</v>
          </cell>
        </row>
        <row r="32">
          <cell r="M32">
            <v>20000</v>
          </cell>
          <cell r="S32">
            <v>6.226572774952464</v>
          </cell>
          <cell r="T32">
            <v>128.96782295636442</v>
          </cell>
        </row>
        <row r="33">
          <cell r="M33">
            <v>35000</v>
          </cell>
          <cell r="S33">
            <v>4.1393668608634862</v>
          </cell>
          <cell r="T33">
            <v>114.71318013084532</v>
          </cell>
        </row>
        <row r="34">
          <cell r="M34">
            <v>60000</v>
          </cell>
          <cell r="S34">
            <v>2.5639055695137989</v>
          </cell>
          <cell r="T34">
            <v>105.0080326999191</v>
          </cell>
        </row>
        <row r="35">
          <cell r="M35">
            <v>100000</v>
          </cell>
          <cell r="S35">
            <v>1.5717652641131972</v>
          </cell>
          <cell r="T35">
            <v>99.134250067321048</v>
          </cell>
        </row>
        <row r="36">
          <cell r="M36">
            <v>200000</v>
          </cell>
          <cell r="S36">
            <v>0.79326671726561671</v>
          </cell>
          <cell r="T36">
            <v>94.595459832135774</v>
          </cell>
        </row>
        <row r="37">
          <cell r="M37">
            <v>350000</v>
          </cell>
          <cell r="S37">
            <v>0.45425895073636063</v>
          </cell>
          <cell r="T37">
            <v>92.629662308002338</v>
          </cell>
        </row>
        <row r="38">
          <cell r="M38">
            <v>600000</v>
          </cell>
          <cell r="S38">
            <v>0.26516495796327633</v>
          </cell>
          <cell r="T38">
            <v>91.534659624518511</v>
          </cell>
        </row>
        <row r="39">
          <cell r="M39">
            <v>1000000</v>
          </cell>
          <cell r="S39">
            <v>0.15913478769601136</v>
          </cell>
          <cell r="T39">
            <v>90.920932576064629</v>
          </cell>
        </row>
      </sheetData>
      <sheetData sheetId="3"/>
      <sheetData sheetId="4"/>
      <sheetData sheetId="5"/>
      <sheetData sheetId="6"/>
      <sheetData sheetId="7"/>
      <sheetData sheetId="8"/>
      <sheetData sheetId="9">
        <row r="14">
          <cell r="T14" t="str">
            <v>Gain[倍]</v>
          </cell>
          <cell r="U14" t="str">
            <v>|θ|[°]</v>
          </cell>
        </row>
        <row r="15">
          <cell r="M15">
            <v>1</v>
          </cell>
          <cell r="T15">
            <v>0.99986185339111411</v>
          </cell>
          <cell r="U15">
            <v>178.92008525958221</v>
          </cell>
        </row>
        <row r="16">
          <cell r="M16">
            <v>2</v>
          </cell>
          <cell r="T16">
            <v>0.99944774749650445</v>
          </cell>
          <cell r="U16">
            <v>177.84068174571803</v>
          </cell>
        </row>
        <row r="17">
          <cell r="M17">
            <v>3.5</v>
          </cell>
          <cell r="T17">
            <v>0.99831153193993438</v>
          </cell>
          <cell r="U17">
            <v>176.22364886405245</v>
          </cell>
        </row>
        <row r="18">
          <cell r="M18">
            <v>6</v>
          </cell>
          <cell r="T18">
            <v>0.99506153448565893</v>
          </cell>
          <cell r="U18">
            <v>173.53831246357225</v>
          </cell>
        </row>
        <row r="19">
          <cell r="M19">
            <v>10</v>
          </cell>
          <cell r="T19">
            <v>0.98645501661657953</v>
          </cell>
          <cell r="U19">
            <v>169.28391926033353</v>
          </cell>
        </row>
        <row r="20">
          <cell r="M20">
            <v>20</v>
          </cell>
          <cell r="T20">
            <v>0.94882086669281229</v>
          </cell>
          <cell r="U20">
            <v>159.04116946192522</v>
          </cell>
        </row>
        <row r="21">
          <cell r="M21">
            <v>35</v>
          </cell>
          <cell r="T21">
            <v>0.86358934338028892</v>
          </cell>
          <cell r="U21">
            <v>145.26792747469355</v>
          </cell>
        </row>
        <row r="22">
          <cell r="M22">
            <v>60</v>
          </cell>
          <cell r="T22">
            <v>0.70446036176275684</v>
          </cell>
          <cell r="U22">
            <v>127.18142358772282</v>
          </cell>
        </row>
        <row r="23">
          <cell r="M23">
            <v>100</v>
          </cell>
          <cell r="T23">
            <v>0.5051185533732101</v>
          </cell>
          <cell r="U23">
            <v>107.80062803350749</v>
          </cell>
        </row>
        <row r="24">
          <cell r="M24">
            <v>200</v>
          </cell>
          <cell r="T24">
            <v>0.26218260949912875</v>
          </cell>
          <cell r="U24">
            <v>81.266452457422915</v>
          </cell>
        </row>
        <row r="25">
          <cell r="M25">
            <v>350</v>
          </cell>
          <cell r="T25">
            <v>0.13103485553716332</v>
          </cell>
          <cell r="U25">
            <v>59.823619559606932</v>
          </cell>
        </row>
        <row r="26">
          <cell r="M26">
            <v>600</v>
          </cell>
          <cell r="T26">
            <v>5.7498513724325732E-2</v>
          </cell>
          <cell r="U26">
            <v>40.563686649670444</v>
          </cell>
        </row>
        <row r="27">
          <cell r="M27">
            <v>1000</v>
          </cell>
          <cell r="T27">
            <v>2.333867271618768E-2</v>
          </cell>
          <cell r="U27">
            <v>26.099007671931382</v>
          </cell>
        </row>
        <row r="28">
          <cell r="M28">
            <v>2000</v>
          </cell>
          <cell r="T28">
            <v>6.1966000897835018E-3</v>
          </cell>
          <cell r="U28">
            <v>13.509484334297861</v>
          </cell>
        </row>
        <row r="29">
          <cell r="M29">
            <v>3500</v>
          </cell>
          <cell r="T29">
            <v>2.0529704654375196E-3</v>
          </cell>
          <cell r="U29">
            <v>7.784152518477562</v>
          </cell>
        </row>
        <row r="30">
          <cell r="M30">
            <v>6000</v>
          </cell>
          <cell r="T30">
            <v>7.0189275211955877E-4</v>
          </cell>
          <cell r="U30">
            <v>4.5530554712941722</v>
          </cell>
        </row>
        <row r="31">
          <cell r="M31">
            <v>10000</v>
          </cell>
          <cell r="T31">
            <v>2.5307868083885074E-4</v>
          </cell>
          <cell r="U31">
            <v>2.7342874882797679</v>
          </cell>
        </row>
        <row r="32">
          <cell r="M32">
            <v>20000</v>
          </cell>
          <cell r="T32">
            <v>6.3311708791487502E-5</v>
          </cell>
          <cell r="U32">
            <v>1.3676627856859302</v>
          </cell>
        </row>
        <row r="33">
          <cell r="M33">
            <v>35000</v>
          </cell>
          <cell r="T33">
            <v>2.067629623921628E-5</v>
          </cell>
          <cell r="U33">
            <v>0.78158823789114229</v>
          </cell>
        </row>
        <row r="34">
          <cell r="M34">
            <v>60000</v>
          </cell>
          <cell r="T34">
            <v>7.0360200366651863E-6</v>
          </cell>
          <cell r="U34">
            <v>0.45593891033670242</v>
          </cell>
        </row>
        <row r="35">
          <cell r="M35">
            <v>100000</v>
          </cell>
          <cell r="T35">
            <v>2.5330071345127721E-6</v>
          </cell>
          <cell r="U35">
            <v>0.27356580994110063</v>
          </cell>
        </row>
        <row r="36">
          <cell r="M36">
            <v>200000</v>
          </cell>
          <cell r="T36">
            <v>6.33255994216889E-7</v>
          </cell>
          <cell r="U36">
            <v>0.13678342467915522</v>
          </cell>
        </row>
        <row r="37">
          <cell r="M37">
            <v>350000</v>
          </cell>
          <cell r="T37">
            <v>2.0677777615096031E-7</v>
          </cell>
          <cell r="U37">
            <v>7.8162023628312358E-2</v>
          </cell>
        </row>
        <row r="38">
          <cell r="M38">
            <v>600000</v>
          </cell>
          <cell r="T38">
            <v>7.0361915757157313E-8</v>
          </cell>
          <cell r="U38">
            <v>4.559452622281493E-2</v>
          </cell>
        </row>
        <row r="39">
          <cell r="M39">
            <v>1000000</v>
          </cell>
          <cell r="T39">
            <v>2.5330293664901114E-8</v>
          </cell>
          <cell r="U39">
            <v>2.7356718197523729E-2</v>
          </cell>
        </row>
      </sheetData>
      <sheetData sheetId="10">
        <row r="14">
          <cell r="V14" t="str">
            <v>Gain</v>
          </cell>
          <cell r="W14" t="str">
            <v>θ[°]</v>
          </cell>
        </row>
        <row r="15">
          <cell r="M15">
            <v>1</v>
          </cell>
          <cell r="V15">
            <v>0.49996052499139471</v>
          </cell>
          <cell r="W15">
            <v>178.92002842272146</v>
          </cell>
        </row>
        <row r="16">
          <cell r="M16">
            <v>2</v>
          </cell>
          <cell r="V16">
            <v>0.49984214085825407</v>
          </cell>
          <cell r="W16">
            <v>177.84022734004412</v>
          </cell>
        </row>
        <row r="17">
          <cell r="M17">
            <v>3.5</v>
          </cell>
          <cell r="V17">
            <v>0.49951690040912622</v>
          </cell>
          <cell r="W17">
            <v>176.22121778609875</v>
          </cell>
        </row>
        <row r="18">
          <cell r="M18">
            <v>6</v>
          </cell>
          <cell r="V18">
            <v>0.49858318060365853</v>
          </cell>
          <cell r="W18">
            <v>173.52612619661375</v>
          </cell>
        </row>
        <row r="19">
          <cell r="M19">
            <v>10</v>
          </cell>
          <cell r="V19">
            <v>0.4960859353613416</v>
          </cell>
          <cell r="W19">
            <v>169.22825188363245</v>
          </cell>
        </row>
        <row r="20">
          <cell r="M20">
            <v>20</v>
          </cell>
          <cell r="V20">
            <v>0.48473447175510387</v>
          </cell>
          <cell r="W20">
            <v>158.62199903369077</v>
          </cell>
        </row>
        <row r="21">
          <cell r="M21">
            <v>35</v>
          </cell>
          <cell r="V21">
            <v>0.45623142311397213</v>
          </cell>
          <cell r="W21">
            <v>143.33529778205315</v>
          </cell>
        </row>
        <row r="22">
          <cell r="M22">
            <v>60</v>
          </cell>
          <cell r="V22">
            <v>0.39104854451326676</v>
          </cell>
          <cell r="W22">
            <v>120.27915596150901</v>
          </cell>
        </row>
        <row r="23">
          <cell r="M23">
            <v>100</v>
          </cell>
          <cell r="V23">
            <v>0.28393300954676665</v>
          </cell>
          <cell r="W23">
            <v>90.424263251533162</v>
          </cell>
        </row>
        <row r="24">
          <cell r="M24">
            <v>200</v>
          </cell>
          <cell r="V24">
            <v>0.12344570581404285</v>
          </cell>
          <cell r="W24">
            <v>43.297990250115305</v>
          </cell>
        </row>
        <row r="25">
          <cell r="M25">
            <v>350</v>
          </cell>
          <cell r="V25">
            <v>4.4787372313209228E-2</v>
          </cell>
          <cell r="W25">
            <v>6.5825672505792499</v>
          </cell>
        </row>
        <row r="26">
          <cell r="M26">
            <v>600</v>
          </cell>
          <cell r="V26">
            <v>1.321299612130441E-2</v>
          </cell>
          <cell r="W26">
            <v>-24.146185584659371</v>
          </cell>
        </row>
        <row r="27">
          <cell r="M27">
            <v>1000</v>
          </cell>
          <cell r="V27">
            <v>3.4831229045859304E-3</v>
          </cell>
          <cell r="W27">
            <v>-47.111434882668547</v>
          </cell>
        </row>
        <row r="28">
          <cell r="M28">
            <v>2000</v>
          </cell>
          <cell r="V28">
            <v>4.8424258199369278E-4</v>
          </cell>
          <cell r="W28">
            <v>-67.581174422044427</v>
          </cell>
        </row>
        <row r="29">
          <cell r="M29">
            <v>3500</v>
          </cell>
          <cell r="V29">
            <v>9.2785839543081336E-5</v>
          </cell>
          <cell r="W29">
            <v>-77.045599876315634</v>
          </cell>
        </row>
        <row r="30">
          <cell r="M30">
            <v>6000</v>
          </cell>
          <cell r="V30">
            <v>1.85792300059734E-5</v>
          </cell>
          <cell r="W30">
            <v>-82.415456423590811</v>
          </cell>
        </row>
        <row r="31">
          <cell r="M31">
            <v>10000</v>
          </cell>
          <cell r="V31">
            <v>4.0248184481271193E-6</v>
          </cell>
          <cell r="W31">
            <v>-85.443698095719213</v>
          </cell>
        </row>
        <row r="32">
          <cell r="M32">
            <v>20000</v>
          </cell>
          <cell r="V32">
            <v>5.0372291095127277E-7</v>
          </cell>
          <cell r="W32">
            <v>-87.720667796787723</v>
          </cell>
        </row>
        <row r="33">
          <cell r="M33">
            <v>35000</v>
          </cell>
          <cell r="V33">
            <v>9.4015161539804939E-8</v>
          </cell>
          <cell r="W33">
            <v>-88.697372684841739</v>
          </cell>
        </row>
        <row r="34">
          <cell r="M34">
            <v>60000</v>
          </cell>
          <cell r="V34">
            <v>1.8663228871187097E-8</v>
          </cell>
          <cell r="W34">
            <v>-89.240105736749143</v>
          </cell>
        </row>
        <row r="35">
          <cell r="M35">
            <v>100000</v>
          </cell>
          <cell r="V35">
            <v>4.031375429133271E-9</v>
          </cell>
          <cell r="W35">
            <v>-89.544057830344613</v>
          </cell>
        </row>
        <row r="36">
          <cell r="M36">
            <v>200000</v>
          </cell>
          <cell r="V36">
            <v>5.0392815126590115E-10</v>
          </cell>
          <cell r="W36">
            <v>-89.772027731401735</v>
          </cell>
        </row>
        <row r="37">
          <cell r="M37">
            <v>350000</v>
          </cell>
          <cell r="V37">
            <v>9.4027670802888628E-11</v>
          </cell>
          <cell r="W37">
            <v>-89.869729980373208</v>
          </cell>
        </row>
        <row r="38">
          <cell r="M38">
            <v>600000</v>
          </cell>
          <cell r="V38">
            <v>1.8664073890559219E-11</v>
          </cell>
          <cell r="W38">
            <v>-89.924009126883007</v>
          </cell>
        </row>
        <row r="39">
          <cell r="M39">
            <v>1000000</v>
          </cell>
          <cell r="V39">
            <v>4.0314411403855896E-12</v>
          </cell>
          <cell r="W39">
            <v>-89.954405470517742</v>
          </cell>
        </row>
      </sheetData>
      <sheetData sheetId="11">
        <row r="14">
          <cell r="T14" t="str">
            <v>Gain[倍]</v>
          </cell>
          <cell r="U14" t="str">
            <v>|θ|[°]</v>
          </cell>
        </row>
        <row r="15">
          <cell r="M15">
            <v>1</v>
          </cell>
          <cell r="T15">
            <v>3.9472963794841208E-5</v>
          </cell>
          <cell r="U15">
            <v>-1.0799147404177862</v>
          </cell>
        </row>
        <row r="16">
          <cell r="M16">
            <v>2</v>
          </cell>
          <cell r="T16">
            <v>1.5782646219760554E-4</v>
          </cell>
          <cell r="U16">
            <v>-2.1593182542819522</v>
          </cell>
        </row>
        <row r="17">
          <cell r="M17">
            <v>3.5</v>
          </cell>
          <cell r="T17">
            <v>4.8279405457533913E-4</v>
          </cell>
          <cell r="U17">
            <v>-3.7763511359475497</v>
          </cell>
        </row>
        <row r="18">
          <cell r="M18">
            <v>6</v>
          </cell>
          <cell r="T18">
            <v>1.4142043728164722E-3</v>
          </cell>
          <cell r="U18">
            <v>-6.4616875364277639</v>
          </cell>
        </row>
        <row r="19">
          <cell r="M19">
            <v>10</v>
          </cell>
          <cell r="T19">
            <v>3.8943683093902669E-3</v>
          </cell>
          <cell r="U19">
            <v>-10.716080739666467</v>
          </cell>
        </row>
        <row r="20">
          <cell r="M20">
            <v>20</v>
          </cell>
          <cell r="T20">
            <v>1.4983178562810876E-2</v>
          </cell>
          <cell r="U20">
            <v>-20.958830538074807</v>
          </cell>
        </row>
        <row r="21">
          <cell r="M21">
            <v>35</v>
          </cell>
          <cell r="T21">
            <v>4.1764097402383835E-2</v>
          </cell>
          <cell r="U21">
            <v>-34.732072525306435</v>
          </cell>
        </row>
        <row r="22">
          <cell r="M22">
            <v>60</v>
          </cell>
          <cell r="T22">
            <v>0.10011952925059256</v>
          </cell>
          <cell r="U22">
            <v>-52.818576412277174</v>
          </cell>
        </row>
        <row r="23">
          <cell r="M23">
            <v>100</v>
          </cell>
          <cell r="T23">
            <v>0.199412811897765</v>
          </cell>
          <cell r="U23">
            <v>-72.199371966492507</v>
          </cell>
        </row>
        <row r="24">
          <cell r="M24">
            <v>200</v>
          </cell>
          <cell r="T24">
            <v>0.4140221818562711</v>
          </cell>
          <cell r="U24">
            <v>-98.733547542577085</v>
          </cell>
        </row>
        <row r="25">
          <cell r="M25">
            <v>350</v>
          </cell>
          <cell r="T25">
            <v>0.63369847158379056</v>
          </cell>
          <cell r="U25">
            <v>-120.17638044039307</v>
          </cell>
        </row>
        <row r="26">
          <cell r="M26">
            <v>600</v>
          </cell>
          <cell r="T26">
            <v>0.81718212111797106</v>
          </cell>
          <cell r="U26">
            <v>-139.43631335032953</v>
          </cell>
        </row>
        <row r="27">
          <cell r="M27">
            <v>1000</v>
          </cell>
          <cell r="T27">
            <v>0.92137386782108022</v>
          </cell>
          <cell r="U27">
            <v>-153.90099232806861</v>
          </cell>
        </row>
        <row r="28">
          <cell r="M28">
            <v>2000</v>
          </cell>
          <cell r="T28">
            <v>0.97852786428668737</v>
          </cell>
          <cell r="U28">
            <v>-166.49051566570213</v>
          </cell>
        </row>
        <row r="29">
          <cell r="M29">
            <v>3500</v>
          </cell>
          <cell r="T29">
            <v>0.99283831070844197</v>
          </cell>
          <cell r="U29">
            <v>-172.21584748152245</v>
          </cell>
        </row>
        <row r="30">
          <cell r="M30">
            <v>6000</v>
          </cell>
          <cell r="T30">
            <v>0.99754614653931639</v>
          </cell>
          <cell r="U30">
            <v>-175.44694452870581</v>
          </cell>
        </row>
        <row r="31">
          <cell r="M31">
            <v>10000</v>
          </cell>
          <cell r="T31">
            <v>0.99911458489160432</v>
          </cell>
          <cell r="U31">
            <v>-177.26571251172024</v>
          </cell>
        </row>
        <row r="32">
          <cell r="M32">
            <v>20000</v>
          </cell>
          <cell r="T32">
            <v>0.99977843156632473</v>
          </cell>
          <cell r="U32">
            <v>-178.63233721431405</v>
          </cell>
        </row>
        <row r="33">
          <cell r="M33">
            <v>35000</v>
          </cell>
          <cell r="T33">
            <v>0.99992763536790219</v>
          </cell>
          <cell r="U33">
            <v>-179.21841176210887</v>
          </cell>
        </row>
        <row r="34">
          <cell r="M34">
            <v>60000</v>
          </cell>
          <cell r="T34">
            <v>0.99997537420834048</v>
          </cell>
          <cell r="U34">
            <v>-179.5440610896633</v>
          </cell>
        </row>
        <row r="35">
          <cell r="M35">
            <v>100000</v>
          </cell>
          <cell r="T35">
            <v>0.99999113451111987</v>
          </cell>
          <cell r="U35">
            <v>-179.72643419005888</v>
          </cell>
        </row>
        <row r="36">
          <cell r="M36">
            <v>200000</v>
          </cell>
          <cell r="T36">
            <v>0.99999778360627589</v>
          </cell>
          <cell r="U36">
            <v>-179.86321657532085</v>
          </cell>
        </row>
        <row r="37">
          <cell r="M37">
            <v>350000</v>
          </cell>
          <cell r="T37">
            <v>0.99999927627802399</v>
          </cell>
          <cell r="U37">
            <v>-179.92183797637168</v>
          </cell>
        </row>
        <row r="38">
          <cell r="M38">
            <v>600000</v>
          </cell>
          <cell r="T38">
            <v>0.99999975373332273</v>
          </cell>
          <cell r="U38">
            <v>-179.9544054737772</v>
          </cell>
        </row>
        <row r="39">
          <cell r="M39">
            <v>1000000</v>
          </cell>
          <cell r="T39">
            <v>0.9999999113439757</v>
          </cell>
          <cell r="U39">
            <v>-179.97264328180248</v>
          </cell>
        </row>
      </sheetData>
      <sheetData sheetId="12">
        <row r="14">
          <cell r="V14" t="str">
            <v>Gain</v>
          </cell>
          <cell r="W14" t="str">
            <v>θ[°]</v>
          </cell>
        </row>
        <row r="15">
          <cell r="M15">
            <v>1</v>
          </cell>
          <cell r="V15">
            <v>2.479865827476768E-7</v>
          </cell>
          <cell r="W15">
            <v>88.200194181651625</v>
          </cell>
        </row>
        <row r="16">
          <cell r="M16">
            <v>2</v>
          </cell>
          <cell r="V16">
            <v>1.982367576565646E-6</v>
          </cell>
          <cell r="W16">
            <v>86.40155220294136</v>
          </cell>
        </row>
        <row r="17">
          <cell r="M17">
            <v>3.5</v>
          </cell>
          <cell r="V17">
            <v>1.0601858726904865E-5</v>
          </cell>
          <cell r="W17">
            <v>83.708300478475849</v>
          </cell>
        </row>
        <row r="18">
          <cell r="M18">
            <v>6</v>
          </cell>
          <cell r="V18">
            <v>5.3089799494486855E-5</v>
          </cell>
          <cell r="W18">
            <v>79.241553481947875</v>
          </cell>
        </row>
        <row r="19">
          <cell r="M19">
            <v>10</v>
          </cell>
          <cell r="V19">
            <v>2.4189126729703975E-4</v>
          </cell>
          <cell r="W19">
            <v>72.189181060548435</v>
          </cell>
        </row>
        <row r="20">
          <cell r="M20">
            <v>20</v>
          </cell>
          <cell r="V20">
            <v>1.80452852226756E-3</v>
          </cell>
          <cell r="W20">
            <v>55.406075325902847</v>
          </cell>
        </row>
        <row r="21">
          <cell r="M21">
            <v>35</v>
          </cell>
          <cell r="V21">
            <v>8.2382005806885764E-3</v>
          </cell>
          <cell r="W21">
            <v>33.356806833778776</v>
          </cell>
        </row>
        <row r="22">
          <cell r="M22">
            <v>60</v>
          </cell>
          <cell r="V22">
            <v>3.0034888522229141E-2</v>
          </cell>
          <cell r="W22">
            <v>4.7353583627146696</v>
          </cell>
        </row>
        <row r="23">
          <cell r="M23">
            <v>100</v>
          </cell>
          <cell r="V23">
            <v>8.327780373111375E-2</v>
          </cell>
          <cell r="W23">
            <v>-27.355804639193327</v>
          </cell>
        </row>
        <row r="24">
          <cell r="M24">
            <v>200</v>
          </cell>
          <cell r="V24">
            <v>0.22588125051104518</v>
          </cell>
          <cell r="W24">
            <v>-74.725581692407417</v>
          </cell>
        </row>
        <row r="25">
          <cell r="M25">
            <v>350</v>
          </cell>
          <cell r="V25">
            <v>0.35639062857798148</v>
          </cell>
          <cell r="W25">
            <v>-110.13984499934068</v>
          </cell>
        </row>
        <row r="26">
          <cell r="M26">
            <v>600</v>
          </cell>
          <cell r="V26">
            <v>0.43893015149359005</v>
          </cell>
          <cell r="W26">
            <v>-136.3392644177911</v>
          </cell>
        </row>
        <row r="27">
          <cell r="M27">
            <v>1000</v>
          </cell>
          <cell r="V27">
            <v>0.47599396159731283</v>
          </cell>
          <cell r="W27">
            <v>-153.08797865212782</v>
          </cell>
        </row>
        <row r="28">
          <cell r="M28">
            <v>2000</v>
          </cell>
          <cell r="V28">
            <v>0.49375385123302046</v>
          </cell>
          <cell r="W28">
            <v>-166.3788266059791</v>
          </cell>
        </row>
        <row r="29">
          <cell r="M29">
            <v>3500</v>
          </cell>
          <cell r="V29">
            <v>0.49794152823211429</v>
          </cell>
          <cell r="W29">
            <v>-172.19453480444284</v>
          </cell>
        </row>
        <row r="30">
          <cell r="M30">
            <v>6000</v>
          </cell>
          <cell r="V30">
            <v>0.49929746185312712</v>
          </cell>
          <cell r="W30">
            <v>-175.44268315312578</v>
          </cell>
        </row>
        <row r="31">
          <cell r="M31">
            <v>10000</v>
          </cell>
          <cell r="V31">
            <v>0.49974683731186376</v>
          </cell>
          <cell r="W31">
            <v>-177.2647898295717</v>
          </cell>
        </row>
        <row r="32">
          <cell r="M32">
            <v>20000</v>
          </cell>
          <cell r="V32">
            <v>0.49993668303110805</v>
          </cell>
          <cell r="W32">
            <v>-178.63222176131126</v>
          </cell>
        </row>
        <row r="33">
          <cell r="M33">
            <v>35000</v>
          </cell>
          <cell r="V33">
            <v>0.49997932314268584</v>
          </cell>
          <cell r="W33">
            <v>-179.21839021491994</v>
          </cell>
        </row>
        <row r="34">
          <cell r="M34">
            <v>60000</v>
          </cell>
          <cell r="V34">
            <v>0.49999296391498854</v>
          </cell>
          <cell r="W34">
            <v>-179.54405681233246</v>
          </cell>
        </row>
        <row r="35">
          <cell r="M35">
            <v>100000</v>
          </cell>
          <cell r="V35">
            <v>0.49999746698444436</v>
          </cell>
          <cell r="W35">
            <v>-179.72643326613309</v>
          </cell>
        </row>
        <row r="36">
          <cell r="M36">
            <v>200000</v>
          </cell>
          <cell r="V36">
            <v>0.49999936674347945</v>
          </cell>
          <cell r="W36">
            <v>-179.86321645982895</v>
          </cell>
        </row>
        <row r="37">
          <cell r="M37">
            <v>350000</v>
          </cell>
          <cell r="V37">
            <v>0.49999979322216781</v>
          </cell>
          <cell r="W37">
            <v>-179.92183795482214</v>
          </cell>
        </row>
        <row r="38">
          <cell r="M38">
            <v>600000</v>
          </cell>
          <cell r="V38">
            <v>0.49999992963807777</v>
          </cell>
          <cell r="W38">
            <v>-179.95440546949968</v>
          </cell>
        </row>
        <row r="39">
          <cell r="M39">
            <v>1000000</v>
          </cell>
          <cell r="V39">
            <v>0.49999997466970553</v>
          </cell>
          <cell r="W39">
            <v>-179.97264328087854</v>
          </cell>
        </row>
      </sheetData>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1DE3-E5B5-41E4-8F3D-69B5BDB5A73C}">
  <dimension ref="A1:AB39"/>
  <sheetViews>
    <sheetView showGridLines="0" tabSelected="1" view="pageBreakPreview" zoomScale="70" zoomScaleNormal="100" zoomScaleSheetLayoutView="70" workbookViewId="0">
      <selection activeCell="G44" sqref="G44"/>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23" width="7.19921875" style="4"/>
    <col min="24" max="24" width="0.796875" style="4" customWidth="1"/>
    <col min="25" max="16384" width="7.19921875" style="4"/>
  </cols>
  <sheetData>
    <row r="1" spans="1:28">
      <c r="A1" s="3" t="s">
        <v>23</v>
      </c>
    </row>
    <row r="2" spans="1:28">
      <c r="A2" s="4"/>
      <c r="B2" s="2" t="s">
        <v>3</v>
      </c>
    </row>
    <row r="3" spans="1:28">
      <c r="A3" s="4"/>
    </row>
    <row r="11" spans="1:28">
      <c r="AA11" s="6"/>
      <c r="AB11" s="4" t="s">
        <v>7</v>
      </c>
    </row>
    <row r="12" spans="1:28">
      <c r="AA12" s="7"/>
      <c r="AB12" s="4" t="s">
        <v>8</v>
      </c>
    </row>
    <row r="14" spans="1:28">
      <c r="M14" s="8" t="s">
        <v>9</v>
      </c>
      <c r="N14" s="8" t="s">
        <v>10</v>
      </c>
      <c r="O14" s="16" t="s">
        <v>11</v>
      </c>
      <c r="P14" s="16" t="s">
        <v>12</v>
      </c>
      <c r="Q14" s="16" t="s">
        <v>19</v>
      </c>
      <c r="R14" s="16" t="s">
        <v>18</v>
      </c>
      <c r="S14" s="16" t="s">
        <v>13</v>
      </c>
      <c r="T14" s="16" t="s">
        <v>20</v>
      </c>
      <c r="U14" s="16" t="s">
        <v>24</v>
      </c>
      <c r="V14" s="8" t="s">
        <v>21</v>
      </c>
      <c r="W14" s="16" t="s">
        <v>22</v>
      </c>
      <c r="Y14" s="8" t="s">
        <v>14</v>
      </c>
      <c r="Z14" s="8" t="s">
        <v>15</v>
      </c>
      <c r="AA14" s="8" t="s">
        <v>16</v>
      </c>
      <c r="AB14" s="8" t="s">
        <v>17</v>
      </c>
    </row>
    <row r="15" spans="1:28">
      <c r="M15" s="9">
        <v>1</v>
      </c>
      <c r="N15" s="10">
        <f>2*PI()*M15</f>
        <v>6.2831853071795862</v>
      </c>
      <c r="O15" s="11">
        <v>1000</v>
      </c>
      <c r="P15" s="11">
        <v>1000</v>
      </c>
      <c r="Q15" s="11">
        <v>1000</v>
      </c>
      <c r="R15" s="11">
        <f>10^-6</f>
        <v>9.9999999999999995E-7</v>
      </c>
      <c r="S15" s="11">
        <f t="shared" ref="S15:U15" si="0">10^-6</f>
        <v>9.9999999999999995E-7</v>
      </c>
      <c r="T15" s="11">
        <f t="shared" si="0"/>
        <v>9.9999999999999995E-7</v>
      </c>
      <c r="U15" s="11">
        <f t="shared" si="0"/>
        <v>9.9999999999999995E-7</v>
      </c>
      <c r="V15" s="17">
        <f>R15*S15/(R15+S15)/U15*N15^3/SQRT((1/(R15+S15)*(1/O15/P15/Q15/T15/U15)-(S15/Q15/U15+S15/Q15/T15+R15/Q15/U15+R15/Q15/T15+R15*S15/Q15/T15/U15+1/O15)*1/(R15+S15)*N15^2)^2+((1/O15/Q15/U15+1/O15/Q15/T15+S15/O15/Q15/T15/U15+S15/P15/Q15/T15/U15+R15/P15/Q15/T15/U15)*1/(R15+S15)*N15-N15^3)^2)</f>
        <v>2.479865827476768E-7</v>
      </c>
      <c r="W15" s="12">
        <f>180/PI()*ATAN2(((1/O15/Q15/U15+1/O15/Q15/T15+S15/O15/Q15/T15/U15+S15/P15/Q15/T15/U15+R15/P15/Q15/T15/U15)*1/(R15+S15)*N15-N15^3),(1/(R15+S15)*(1/O15/P15/Q15/T15/U15)-(S15/Q15/U15+S15/Q15/T15+R15/Q15/U15+R15/Q15/T15+R15*S15/Q15/T15/U15+1/O15)*1/(R15+S15)*N15^2))</f>
        <v>88.200194181651625</v>
      </c>
      <c r="Y15" s="11">
        <v>1</v>
      </c>
      <c r="Z15" s="11">
        <v>0</v>
      </c>
      <c r="AA15" s="13">
        <f>V15*(Y15-Z15)+Z15</f>
        <v>2.479865827476768E-7</v>
      </c>
      <c r="AB15" s="14">
        <f>20*LOG10(V15)</f>
        <v>-132.11143631865946</v>
      </c>
    </row>
    <row r="16" spans="1:28">
      <c r="M16" s="9">
        <v>2</v>
      </c>
      <c r="N16" s="10">
        <f>2*PI()*M16</f>
        <v>12.566370614359172</v>
      </c>
      <c r="O16" s="15">
        <f>O15</f>
        <v>1000</v>
      </c>
      <c r="P16" s="15">
        <f t="shared" ref="P16:U21" si="1">P15</f>
        <v>1000</v>
      </c>
      <c r="Q16" s="15">
        <f t="shared" si="1"/>
        <v>1000</v>
      </c>
      <c r="R16" s="15">
        <f t="shared" si="1"/>
        <v>9.9999999999999995E-7</v>
      </c>
      <c r="S16" s="15">
        <f t="shared" si="1"/>
        <v>9.9999999999999995E-7</v>
      </c>
      <c r="T16" s="15">
        <f t="shared" si="1"/>
        <v>9.9999999999999995E-7</v>
      </c>
      <c r="U16" s="15">
        <f t="shared" si="1"/>
        <v>9.9999999999999995E-7</v>
      </c>
      <c r="V16" s="17">
        <f t="shared" ref="V16:V39" si="2">R16*S16/(R16+S16)/U16*N16^3/SQRT((1/(R16+S16)*(1/O16/P16/Q16/T16/U16)-(S16/Q16/U16+S16/Q16/T16+R16/Q16/U16+R16/Q16/T16+R16*S16/Q16/T16/U16+1/O16)*1/(R16+S16)*N16^2)^2+((1/O16/Q16/U16+1/O16/Q16/T16+S16/O16/Q16/T16/U16+S16/P16/Q16/T16/U16+R16/P16/Q16/T16/U16)*1/(R16+S16)*N16-N16^3)^2)</f>
        <v>1.982367576565646E-6</v>
      </c>
      <c r="W16" s="12">
        <f t="shared" ref="W16:W39" si="3">180/PI()*ATAN2(((1/O16/Q16/U16+1/O16/Q16/T16+S16/O16/Q16/T16/U16+S16/P16/Q16/T16/U16+R16/P16/Q16/T16/U16)*1/(R16+S16)*N16-N16^3),(1/(R16+S16)*(1/O16/P16/Q16/T16/U16)-(S16/Q16/U16+S16/Q16/T16+R16/Q16/U16+R16/Q16/T16+R16*S16/Q16/T16/U16+1/O16)*1/(R16+S16)*N16^2))</f>
        <v>86.40155220294136</v>
      </c>
      <c r="Y16" s="15">
        <f>Y15</f>
        <v>1</v>
      </c>
      <c r="Z16" s="15">
        <f t="shared" ref="Y16:AA31" si="4">Z15</f>
        <v>0</v>
      </c>
      <c r="AA16" s="13">
        <f t="shared" ref="AA16:AA39" si="5">V16*(Y16-Z16)+Z16</f>
        <v>1.982367576565646E-6</v>
      </c>
      <c r="AB16" s="14">
        <f t="shared" ref="AB16:AB39" si="6">20*LOG10(V16)</f>
        <v>-114.0563162838657</v>
      </c>
    </row>
    <row r="17" spans="13:28">
      <c r="M17" s="9">
        <v>3.5</v>
      </c>
      <c r="N17" s="10">
        <f>2*PI()*M17</f>
        <v>21.991148575128552</v>
      </c>
      <c r="O17" s="15">
        <f t="shared" ref="O17:U32" si="7">O16</f>
        <v>1000</v>
      </c>
      <c r="P17" s="15">
        <f t="shared" si="7"/>
        <v>1000</v>
      </c>
      <c r="Q17" s="15">
        <f t="shared" si="7"/>
        <v>1000</v>
      </c>
      <c r="R17" s="15">
        <f t="shared" si="1"/>
        <v>9.9999999999999995E-7</v>
      </c>
      <c r="S17" s="15">
        <f t="shared" si="1"/>
        <v>9.9999999999999995E-7</v>
      </c>
      <c r="T17" s="15">
        <f t="shared" si="1"/>
        <v>9.9999999999999995E-7</v>
      </c>
      <c r="U17" s="15">
        <f t="shared" si="1"/>
        <v>9.9999999999999995E-7</v>
      </c>
      <c r="V17" s="17">
        <f t="shared" si="2"/>
        <v>1.0601858726904865E-5</v>
      </c>
      <c r="W17" s="12">
        <f t="shared" si="3"/>
        <v>83.708300478475849</v>
      </c>
      <c r="Y17" s="15">
        <f t="shared" si="4"/>
        <v>1</v>
      </c>
      <c r="Z17" s="15">
        <f t="shared" si="4"/>
        <v>0</v>
      </c>
      <c r="AA17" s="13">
        <f t="shared" si="5"/>
        <v>1.0601858726904865E-5</v>
      </c>
      <c r="AB17" s="14">
        <f t="shared" si="6"/>
        <v>-99.492359743626366</v>
      </c>
    </row>
    <row r="18" spans="13:28">
      <c r="M18" s="9">
        <v>6</v>
      </c>
      <c r="N18" s="10">
        <f t="shared" ref="N18:N39" si="8">2*PI()*M18</f>
        <v>37.699111843077517</v>
      </c>
      <c r="O18" s="15">
        <f t="shared" si="7"/>
        <v>1000</v>
      </c>
      <c r="P18" s="15">
        <f t="shared" si="7"/>
        <v>1000</v>
      </c>
      <c r="Q18" s="15">
        <f t="shared" si="7"/>
        <v>1000</v>
      </c>
      <c r="R18" s="15">
        <f t="shared" si="1"/>
        <v>9.9999999999999995E-7</v>
      </c>
      <c r="S18" s="15">
        <f t="shared" si="1"/>
        <v>9.9999999999999995E-7</v>
      </c>
      <c r="T18" s="15">
        <f t="shared" si="1"/>
        <v>9.9999999999999995E-7</v>
      </c>
      <c r="U18" s="15">
        <f t="shared" si="1"/>
        <v>9.9999999999999995E-7</v>
      </c>
      <c r="V18" s="17">
        <f t="shared" si="2"/>
        <v>5.3089799494486855E-5</v>
      </c>
      <c r="W18" s="12">
        <f t="shared" si="3"/>
        <v>79.241553481947875</v>
      </c>
      <c r="Y18" s="15">
        <f t="shared" si="4"/>
        <v>1</v>
      </c>
      <c r="Z18" s="15">
        <f t="shared" si="4"/>
        <v>0</v>
      </c>
      <c r="AA18" s="13">
        <f t="shared" si="5"/>
        <v>5.3089799494486855E-5</v>
      </c>
      <c r="AB18" s="14">
        <f t="shared" si="6"/>
        <v>-85.499778297321654</v>
      </c>
    </row>
    <row r="19" spans="13:28">
      <c r="M19" s="9">
        <v>10</v>
      </c>
      <c r="N19" s="10">
        <f t="shared" si="8"/>
        <v>62.831853071795862</v>
      </c>
      <c r="O19" s="15">
        <f t="shared" si="7"/>
        <v>1000</v>
      </c>
      <c r="P19" s="15">
        <f t="shared" si="7"/>
        <v>1000</v>
      </c>
      <c r="Q19" s="15">
        <f t="shared" si="7"/>
        <v>1000</v>
      </c>
      <c r="R19" s="15">
        <f t="shared" si="1"/>
        <v>9.9999999999999995E-7</v>
      </c>
      <c r="S19" s="15">
        <f t="shared" si="1"/>
        <v>9.9999999999999995E-7</v>
      </c>
      <c r="T19" s="15">
        <f t="shared" si="1"/>
        <v>9.9999999999999995E-7</v>
      </c>
      <c r="U19" s="15">
        <f t="shared" si="1"/>
        <v>9.9999999999999995E-7</v>
      </c>
      <c r="V19" s="17">
        <f t="shared" si="2"/>
        <v>2.4189126729703975E-4</v>
      </c>
      <c r="W19" s="12">
        <f t="shared" si="3"/>
        <v>72.189181060548435</v>
      </c>
      <c r="Y19" s="15">
        <f t="shared" si="4"/>
        <v>1</v>
      </c>
      <c r="Z19" s="15">
        <f t="shared" si="4"/>
        <v>0</v>
      </c>
      <c r="AA19" s="13">
        <f t="shared" si="5"/>
        <v>2.4189126729703975E-4</v>
      </c>
      <c r="AB19" s="14">
        <f t="shared" si="6"/>
        <v>-72.327596203094458</v>
      </c>
    </row>
    <row r="20" spans="13:28">
      <c r="M20" s="9">
        <v>20</v>
      </c>
      <c r="N20" s="10">
        <f t="shared" si="8"/>
        <v>125.66370614359172</v>
      </c>
      <c r="O20" s="15">
        <f t="shared" si="7"/>
        <v>1000</v>
      </c>
      <c r="P20" s="15">
        <f t="shared" si="7"/>
        <v>1000</v>
      </c>
      <c r="Q20" s="15">
        <f t="shared" si="7"/>
        <v>1000</v>
      </c>
      <c r="R20" s="15">
        <f t="shared" si="1"/>
        <v>9.9999999999999995E-7</v>
      </c>
      <c r="S20" s="15">
        <f t="shared" si="1"/>
        <v>9.9999999999999995E-7</v>
      </c>
      <c r="T20" s="15">
        <f t="shared" si="1"/>
        <v>9.9999999999999995E-7</v>
      </c>
      <c r="U20" s="15">
        <f t="shared" si="1"/>
        <v>9.9999999999999995E-7</v>
      </c>
      <c r="V20" s="17">
        <f t="shared" si="2"/>
        <v>1.80452852226756E-3</v>
      </c>
      <c r="W20" s="12">
        <f t="shared" si="3"/>
        <v>55.406075325902847</v>
      </c>
      <c r="Y20" s="15">
        <f t="shared" si="4"/>
        <v>1</v>
      </c>
      <c r="Z20" s="15">
        <f t="shared" si="4"/>
        <v>0</v>
      </c>
      <c r="AA20" s="13">
        <f t="shared" si="5"/>
        <v>1.80452852226756E-3</v>
      </c>
      <c r="AB20" s="14">
        <f t="shared" si="6"/>
        <v>-54.872724982363593</v>
      </c>
    </row>
    <row r="21" spans="13:28">
      <c r="M21" s="9">
        <v>35</v>
      </c>
      <c r="N21" s="10">
        <f t="shared" si="8"/>
        <v>219.91148575128551</v>
      </c>
      <c r="O21" s="15">
        <f t="shared" si="7"/>
        <v>1000</v>
      </c>
      <c r="P21" s="15">
        <f t="shared" si="7"/>
        <v>1000</v>
      </c>
      <c r="Q21" s="15">
        <f t="shared" si="7"/>
        <v>1000</v>
      </c>
      <c r="R21" s="15">
        <f t="shared" si="1"/>
        <v>9.9999999999999995E-7</v>
      </c>
      <c r="S21" s="15">
        <f t="shared" si="1"/>
        <v>9.9999999999999995E-7</v>
      </c>
      <c r="T21" s="15">
        <f t="shared" si="1"/>
        <v>9.9999999999999995E-7</v>
      </c>
      <c r="U21" s="15">
        <f t="shared" si="1"/>
        <v>9.9999999999999995E-7</v>
      </c>
      <c r="V21" s="17">
        <f t="shared" si="2"/>
        <v>8.2382005806885764E-3</v>
      </c>
      <c r="W21" s="12">
        <f t="shared" si="3"/>
        <v>33.356806833778776</v>
      </c>
      <c r="Y21" s="15">
        <f t="shared" si="4"/>
        <v>1</v>
      </c>
      <c r="Z21" s="15">
        <f t="shared" si="4"/>
        <v>0</v>
      </c>
      <c r="AA21" s="13">
        <f t="shared" si="5"/>
        <v>8.2382005806885764E-3</v>
      </c>
      <c r="AB21" s="14">
        <f t="shared" si="6"/>
        <v>-41.683352764159778</v>
      </c>
    </row>
    <row r="22" spans="13:28">
      <c r="M22" s="9">
        <v>60</v>
      </c>
      <c r="N22" s="10">
        <f t="shared" si="8"/>
        <v>376.99111843077515</v>
      </c>
      <c r="O22" s="15">
        <f t="shared" si="7"/>
        <v>1000</v>
      </c>
      <c r="P22" s="15">
        <f t="shared" si="7"/>
        <v>1000</v>
      </c>
      <c r="Q22" s="15">
        <f t="shared" si="7"/>
        <v>1000</v>
      </c>
      <c r="R22" s="15">
        <f t="shared" si="7"/>
        <v>9.9999999999999995E-7</v>
      </c>
      <c r="S22" s="15">
        <f t="shared" si="7"/>
        <v>9.9999999999999995E-7</v>
      </c>
      <c r="T22" s="15">
        <f t="shared" si="7"/>
        <v>9.9999999999999995E-7</v>
      </c>
      <c r="U22" s="15">
        <f t="shared" si="7"/>
        <v>9.9999999999999995E-7</v>
      </c>
      <c r="V22" s="17">
        <f t="shared" si="2"/>
        <v>3.0034888522229141E-2</v>
      </c>
      <c r="W22" s="12">
        <f t="shared" si="3"/>
        <v>4.7353583627146696</v>
      </c>
      <c r="Y22" s="15">
        <f t="shared" si="4"/>
        <v>1</v>
      </c>
      <c r="Z22" s="15">
        <f t="shared" si="4"/>
        <v>0</v>
      </c>
      <c r="AA22" s="13">
        <f t="shared" si="5"/>
        <v>3.0034888522229141E-2</v>
      </c>
      <c r="AB22" s="14">
        <f t="shared" si="6"/>
        <v>-30.447479512901246</v>
      </c>
    </row>
    <row r="23" spans="13:28">
      <c r="M23" s="9">
        <v>100</v>
      </c>
      <c r="N23" s="10">
        <f t="shared" si="8"/>
        <v>628.31853071795865</v>
      </c>
      <c r="O23" s="15">
        <f t="shared" si="7"/>
        <v>1000</v>
      </c>
      <c r="P23" s="15">
        <f t="shared" si="7"/>
        <v>1000</v>
      </c>
      <c r="Q23" s="15">
        <f t="shared" si="7"/>
        <v>1000</v>
      </c>
      <c r="R23" s="15">
        <f t="shared" si="7"/>
        <v>9.9999999999999995E-7</v>
      </c>
      <c r="S23" s="15">
        <f t="shared" si="7"/>
        <v>9.9999999999999995E-7</v>
      </c>
      <c r="T23" s="15">
        <f t="shared" si="7"/>
        <v>9.9999999999999995E-7</v>
      </c>
      <c r="U23" s="15">
        <f t="shared" si="7"/>
        <v>9.9999999999999995E-7</v>
      </c>
      <c r="V23" s="17">
        <f t="shared" si="2"/>
        <v>8.327780373111375E-2</v>
      </c>
      <c r="W23" s="12">
        <f t="shared" si="3"/>
        <v>-27.355804639193327</v>
      </c>
      <c r="Y23" s="15">
        <f t="shared" si="4"/>
        <v>1</v>
      </c>
      <c r="Z23" s="15">
        <f t="shared" si="4"/>
        <v>0</v>
      </c>
      <c r="AA23" s="13">
        <f t="shared" si="5"/>
        <v>8.327780373111375E-2</v>
      </c>
      <c r="AB23" s="14">
        <f t="shared" si="6"/>
        <v>-21.589414738162581</v>
      </c>
    </row>
    <row r="24" spans="13:28">
      <c r="M24" s="9">
        <v>200</v>
      </c>
      <c r="N24" s="10">
        <f t="shared" si="8"/>
        <v>1256.6370614359173</v>
      </c>
      <c r="O24" s="15">
        <f t="shared" si="7"/>
        <v>1000</v>
      </c>
      <c r="P24" s="15">
        <f t="shared" si="7"/>
        <v>1000</v>
      </c>
      <c r="Q24" s="15">
        <f t="shared" si="7"/>
        <v>1000</v>
      </c>
      <c r="R24" s="15">
        <f t="shared" si="7"/>
        <v>9.9999999999999995E-7</v>
      </c>
      <c r="S24" s="15">
        <f t="shared" si="7"/>
        <v>9.9999999999999995E-7</v>
      </c>
      <c r="T24" s="15">
        <f t="shared" si="7"/>
        <v>9.9999999999999995E-7</v>
      </c>
      <c r="U24" s="15">
        <f t="shared" si="7"/>
        <v>9.9999999999999995E-7</v>
      </c>
      <c r="V24" s="17">
        <f t="shared" si="2"/>
        <v>0.22588125051104518</v>
      </c>
      <c r="W24" s="12">
        <f t="shared" si="3"/>
        <v>-74.725581692407417</v>
      </c>
      <c r="Y24" s="15">
        <f t="shared" si="4"/>
        <v>1</v>
      </c>
      <c r="Z24" s="15">
        <f t="shared" si="4"/>
        <v>0</v>
      </c>
      <c r="AA24" s="13">
        <f t="shared" si="5"/>
        <v>0.22588125051104518</v>
      </c>
      <c r="AB24" s="14">
        <f t="shared" si="6"/>
        <v>-12.922396332237509</v>
      </c>
    </row>
    <row r="25" spans="13:28">
      <c r="M25" s="9">
        <v>350</v>
      </c>
      <c r="N25" s="10">
        <f t="shared" si="8"/>
        <v>2199.114857512855</v>
      </c>
      <c r="O25" s="15">
        <f t="shared" si="7"/>
        <v>1000</v>
      </c>
      <c r="P25" s="15">
        <f t="shared" si="7"/>
        <v>1000</v>
      </c>
      <c r="Q25" s="15">
        <f t="shared" si="7"/>
        <v>1000</v>
      </c>
      <c r="R25" s="15">
        <f t="shared" si="7"/>
        <v>9.9999999999999995E-7</v>
      </c>
      <c r="S25" s="15">
        <f t="shared" si="7"/>
        <v>9.9999999999999995E-7</v>
      </c>
      <c r="T25" s="15">
        <f t="shared" si="7"/>
        <v>9.9999999999999995E-7</v>
      </c>
      <c r="U25" s="15">
        <f t="shared" si="7"/>
        <v>9.9999999999999995E-7</v>
      </c>
      <c r="V25" s="17">
        <f t="shared" si="2"/>
        <v>0.35639062857798148</v>
      </c>
      <c r="W25" s="12">
        <f t="shared" si="3"/>
        <v>-110.13984499934068</v>
      </c>
      <c r="Y25" s="15">
        <f t="shared" si="4"/>
        <v>1</v>
      </c>
      <c r="Z25" s="15">
        <f t="shared" si="4"/>
        <v>0</v>
      </c>
      <c r="AA25" s="13">
        <f t="shared" si="5"/>
        <v>0.35639062857798148</v>
      </c>
      <c r="AB25" s="14">
        <f t="shared" si="6"/>
        <v>-8.9614744883474913</v>
      </c>
    </row>
    <row r="26" spans="13:28">
      <c r="M26" s="9">
        <v>600</v>
      </c>
      <c r="N26" s="10">
        <f t="shared" si="8"/>
        <v>3769.9111843077517</v>
      </c>
      <c r="O26" s="15">
        <f t="shared" si="7"/>
        <v>1000</v>
      </c>
      <c r="P26" s="15">
        <f t="shared" si="7"/>
        <v>1000</v>
      </c>
      <c r="Q26" s="15">
        <f t="shared" si="7"/>
        <v>1000</v>
      </c>
      <c r="R26" s="15">
        <f t="shared" si="7"/>
        <v>9.9999999999999995E-7</v>
      </c>
      <c r="S26" s="15">
        <f t="shared" si="7"/>
        <v>9.9999999999999995E-7</v>
      </c>
      <c r="T26" s="15">
        <f t="shared" si="7"/>
        <v>9.9999999999999995E-7</v>
      </c>
      <c r="U26" s="15">
        <f t="shared" si="7"/>
        <v>9.9999999999999995E-7</v>
      </c>
      <c r="V26" s="17">
        <f t="shared" si="2"/>
        <v>0.43893015149359005</v>
      </c>
      <c r="W26" s="12">
        <f t="shared" si="3"/>
        <v>-136.3392644177911</v>
      </c>
      <c r="Y26" s="15">
        <f t="shared" si="4"/>
        <v>1</v>
      </c>
      <c r="Z26" s="15">
        <f t="shared" si="4"/>
        <v>0</v>
      </c>
      <c r="AA26" s="13">
        <f t="shared" si="5"/>
        <v>0.43893015149359005</v>
      </c>
      <c r="AB26" s="14">
        <f t="shared" si="6"/>
        <v>-7.1520917015092191</v>
      </c>
    </row>
    <row r="27" spans="13:28">
      <c r="M27" s="9">
        <v>1000</v>
      </c>
      <c r="N27" s="10">
        <f t="shared" si="8"/>
        <v>6283.1853071795858</v>
      </c>
      <c r="O27" s="15">
        <f t="shared" si="7"/>
        <v>1000</v>
      </c>
      <c r="P27" s="15">
        <f t="shared" si="7"/>
        <v>1000</v>
      </c>
      <c r="Q27" s="15">
        <f t="shared" si="7"/>
        <v>1000</v>
      </c>
      <c r="R27" s="15">
        <f t="shared" si="7"/>
        <v>9.9999999999999995E-7</v>
      </c>
      <c r="S27" s="15">
        <f t="shared" si="7"/>
        <v>9.9999999999999995E-7</v>
      </c>
      <c r="T27" s="15">
        <f t="shared" si="7"/>
        <v>9.9999999999999995E-7</v>
      </c>
      <c r="U27" s="15">
        <f t="shared" si="7"/>
        <v>9.9999999999999995E-7</v>
      </c>
      <c r="V27" s="17">
        <f t="shared" si="2"/>
        <v>0.47599396159731283</v>
      </c>
      <c r="W27" s="12">
        <f t="shared" si="3"/>
        <v>-153.08797865212782</v>
      </c>
      <c r="Y27" s="15">
        <f t="shared" si="4"/>
        <v>1</v>
      </c>
      <c r="Z27" s="15">
        <f t="shared" si="4"/>
        <v>0</v>
      </c>
      <c r="AA27" s="13">
        <f t="shared" si="5"/>
        <v>0.47599396159731283</v>
      </c>
      <c r="AB27" s="14">
        <f t="shared" si="6"/>
        <v>-6.4479711330523424</v>
      </c>
    </row>
    <row r="28" spans="13:28">
      <c r="M28" s="9">
        <v>2000</v>
      </c>
      <c r="N28" s="10">
        <f t="shared" si="8"/>
        <v>12566.370614359172</v>
      </c>
      <c r="O28" s="15">
        <f t="shared" si="7"/>
        <v>1000</v>
      </c>
      <c r="P28" s="15">
        <f t="shared" si="7"/>
        <v>1000</v>
      </c>
      <c r="Q28" s="15">
        <f t="shared" si="7"/>
        <v>1000</v>
      </c>
      <c r="R28" s="15">
        <f t="shared" si="7"/>
        <v>9.9999999999999995E-7</v>
      </c>
      <c r="S28" s="15">
        <f t="shared" si="7"/>
        <v>9.9999999999999995E-7</v>
      </c>
      <c r="T28" s="15">
        <f t="shared" si="7"/>
        <v>9.9999999999999995E-7</v>
      </c>
      <c r="U28" s="15">
        <f t="shared" si="7"/>
        <v>9.9999999999999995E-7</v>
      </c>
      <c r="V28" s="17">
        <f t="shared" si="2"/>
        <v>0.49375385123302046</v>
      </c>
      <c r="W28" s="12">
        <f t="shared" si="3"/>
        <v>-166.3788266059791</v>
      </c>
      <c r="Y28" s="15">
        <f t="shared" si="4"/>
        <v>1</v>
      </c>
      <c r="Z28" s="15">
        <f t="shared" si="4"/>
        <v>0</v>
      </c>
      <c r="AA28" s="13">
        <f t="shared" si="5"/>
        <v>0.49375385123302046</v>
      </c>
      <c r="AB28" s="14">
        <f t="shared" si="6"/>
        <v>-6.1297900779334107</v>
      </c>
    </row>
    <row r="29" spans="13:28">
      <c r="M29" s="9">
        <v>3500</v>
      </c>
      <c r="N29" s="10">
        <f t="shared" si="8"/>
        <v>21991.148575128551</v>
      </c>
      <c r="O29" s="15">
        <f t="shared" si="7"/>
        <v>1000</v>
      </c>
      <c r="P29" s="15">
        <f t="shared" si="7"/>
        <v>1000</v>
      </c>
      <c r="Q29" s="15">
        <f t="shared" si="7"/>
        <v>1000</v>
      </c>
      <c r="R29" s="15">
        <f t="shared" si="7"/>
        <v>9.9999999999999995E-7</v>
      </c>
      <c r="S29" s="15">
        <f t="shared" si="7"/>
        <v>9.9999999999999995E-7</v>
      </c>
      <c r="T29" s="15">
        <f t="shared" si="7"/>
        <v>9.9999999999999995E-7</v>
      </c>
      <c r="U29" s="15">
        <f t="shared" si="7"/>
        <v>9.9999999999999995E-7</v>
      </c>
      <c r="V29" s="17">
        <f t="shared" si="2"/>
        <v>0.49794152823211429</v>
      </c>
      <c r="W29" s="12">
        <f t="shared" si="3"/>
        <v>-172.19453480444284</v>
      </c>
      <c r="Y29" s="15">
        <f t="shared" si="4"/>
        <v>1</v>
      </c>
      <c r="Z29" s="15">
        <f t="shared" si="4"/>
        <v>0</v>
      </c>
      <c r="AA29" s="13">
        <f t="shared" si="5"/>
        <v>0.49794152823211429</v>
      </c>
      <c r="AB29" s="14">
        <f t="shared" si="6"/>
        <v>-6.0564330426791377</v>
      </c>
    </row>
    <row r="30" spans="13:28">
      <c r="M30" s="9">
        <v>6000</v>
      </c>
      <c r="N30" s="10">
        <f t="shared" si="8"/>
        <v>37699.111843077517</v>
      </c>
      <c r="O30" s="15">
        <f t="shared" si="7"/>
        <v>1000</v>
      </c>
      <c r="P30" s="15">
        <f t="shared" si="7"/>
        <v>1000</v>
      </c>
      <c r="Q30" s="15">
        <f t="shared" si="7"/>
        <v>1000</v>
      </c>
      <c r="R30" s="15">
        <f t="shared" si="7"/>
        <v>9.9999999999999995E-7</v>
      </c>
      <c r="S30" s="15">
        <f t="shared" si="7"/>
        <v>9.9999999999999995E-7</v>
      </c>
      <c r="T30" s="15">
        <f t="shared" si="7"/>
        <v>9.9999999999999995E-7</v>
      </c>
      <c r="U30" s="15">
        <f t="shared" si="7"/>
        <v>9.9999999999999995E-7</v>
      </c>
      <c r="V30" s="17">
        <f t="shared" si="2"/>
        <v>0.49929746185312712</v>
      </c>
      <c r="W30" s="12">
        <f t="shared" si="3"/>
        <v>-175.44268315312578</v>
      </c>
      <c r="Y30" s="15">
        <f t="shared" si="4"/>
        <v>1</v>
      </c>
      <c r="Z30" s="15">
        <f t="shared" si="4"/>
        <v>0</v>
      </c>
      <c r="AA30" s="13">
        <f t="shared" si="5"/>
        <v>0.49929746185312712</v>
      </c>
      <c r="AB30" s="14">
        <f t="shared" si="6"/>
        <v>-6.0328128329527972</v>
      </c>
    </row>
    <row r="31" spans="13:28">
      <c r="M31" s="9">
        <v>10000</v>
      </c>
      <c r="N31" s="10">
        <f t="shared" si="8"/>
        <v>62831.853071795864</v>
      </c>
      <c r="O31" s="15">
        <f t="shared" si="7"/>
        <v>1000</v>
      </c>
      <c r="P31" s="15">
        <f t="shared" si="7"/>
        <v>1000</v>
      </c>
      <c r="Q31" s="15">
        <f t="shared" si="7"/>
        <v>1000</v>
      </c>
      <c r="R31" s="15">
        <f t="shared" si="7"/>
        <v>9.9999999999999995E-7</v>
      </c>
      <c r="S31" s="15">
        <f t="shared" si="7"/>
        <v>9.9999999999999995E-7</v>
      </c>
      <c r="T31" s="15">
        <f t="shared" si="7"/>
        <v>9.9999999999999995E-7</v>
      </c>
      <c r="U31" s="15">
        <f t="shared" si="7"/>
        <v>9.9999999999999995E-7</v>
      </c>
      <c r="V31" s="17">
        <f t="shared" si="2"/>
        <v>0.49974683731186376</v>
      </c>
      <c r="W31" s="12">
        <f t="shared" si="3"/>
        <v>-177.2647898295717</v>
      </c>
      <c r="Y31" s="15">
        <f t="shared" si="4"/>
        <v>1</v>
      </c>
      <c r="Z31" s="15">
        <f t="shared" si="4"/>
        <v>0</v>
      </c>
      <c r="AA31" s="13">
        <f t="shared" si="5"/>
        <v>0.49974683731186376</v>
      </c>
      <c r="AB31" s="14">
        <f t="shared" si="6"/>
        <v>-6.0249989133755708</v>
      </c>
    </row>
    <row r="32" spans="13:28">
      <c r="M32" s="9">
        <v>20000</v>
      </c>
      <c r="N32" s="10">
        <f t="shared" si="8"/>
        <v>125663.70614359173</v>
      </c>
      <c r="O32" s="15">
        <f t="shared" si="7"/>
        <v>1000</v>
      </c>
      <c r="P32" s="15">
        <f t="shared" si="7"/>
        <v>1000</v>
      </c>
      <c r="Q32" s="15">
        <f t="shared" si="7"/>
        <v>1000</v>
      </c>
      <c r="R32" s="15">
        <f t="shared" si="7"/>
        <v>9.9999999999999995E-7</v>
      </c>
      <c r="S32" s="15">
        <f t="shared" si="7"/>
        <v>9.9999999999999995E-7</v>
      </c>
      <c r="T32" s="15">
        <f t="shared" si="7"/>
        <v>9.9999999999999995E-7</v>
      </c>
      <c r="U32" s="15">
        <f t="shared" si="7"/>
        <v>9.9999999999999995E-7</v>
      </c>
      <c r="V32" s="17">
        <f t="shared" si="2"/>
        <v>0.49993668303110805</v>
      </c>
      <c r="W32" s="12">
        <f t="shared" si="3"/>
        <v>-178.63222176131126</v>
      </c>
      <c r="Y32" s="15">
        <f t="shared" ref="Y32:Z39" si="9">Y31</f>
        <v>1</v>
      </c>
      <c r="Z32" s="15">
        <f t="shared" si="9"/>
        <v>0</v>
      </c>
      <c r="AA32" s="13">
        <f t="shared" si="5"/>
        <v>0.49993668303110805</v>
      </c>
      <c r="AB32" s="14">
        <f t="shared" si="6"/>
        <v>-6.0216999113376612</v>
      </c>
    </row>
    <row r="33" spans="13:28">
      <c r="M33" s="9">
        <v>35000</v>
      </c>
      <c r="N33" s="10">
        <f t="shared" si="8"/>
        <v>219911.48575128551</v>
      </c>
      <c r="O33" s="15">
        <f t="shared" ref="O33:U39" si="10">O32</f>
        <v>1000</v>
      </c>
      <c r="P33" s="15">
        <f t="shared" si="10"/>
        <v>1000</v>
      </c>
      <c r="Q33" s="15">
        <f t="shared" si="10"/>
        <v>1000</v>
      </c>
      <c r="R33" s="15">
        <f t="shared" si="10"/>
        <v>9.9999999999999995E-7</v>
      </c>
      <c r="S33" s="15">
        <f t="shared" si="10"/>
        <v>9.9999999999999995E-7</v>
      </c>
      <c r="T33" s="15">
        <f t="shared" si="10"/>
        <v>9.9999999999999995E-7</v>
      </c>
      <c r="U33" s="15">
        <f t="shared" si="10"/>
        <v>9.9999999999999995E-7</v>
      </c>
      <c r="V33" s="17">
        <f t="shared" si="2"/>
        <v>0.49997932314268584</v>
      </c>
      <c r="W33" s="12">
        <f t="shared" si="3"/>
        <v>-179.21839021491994</v>
      </c>
      <c r="Y33" s="15">
        <f t="shared" si="9"/>
        <v>1</v>
      </c>
      <c r="Z33" s="15">
        <f t="shared" si="9"/>
        <v>0</v>
      </c>
      <c r="AA33" s="13">
        <f t="shared" si="5"/>
        <v>0.49997932314268584</v>
      </c>
      <c r="AB33" s="14">
        <f t="shared" si="6"/>
        <v>-6.0209591145082131</v>
      </c>
    </row>
    <row r="34" spans="13:28">
      <c r="M34" s="9">
        <v>60000</v>
      </c>
      <c r="N34" s="10">
        <f t="shared" si="8"/>
        <v>376991.11843077518</v>
      </c>
      <c r="O34" s="15">
        <f t="shared" si="10"/>
        <v>1000</v>
      </c>
      <c r="P34" s="15">
        <f t="shared" si="10"/>
        <v>1000</v>
      </c>
      <c r="Q34" s="15">
        <f t="shared" si="10"/>
        <v>1000</v>
      </c>
      <c r="R34" s="15">
        <f t="shared" si="10"/>
        <v>9.9999999999999995E-7</v>
      </c>
      <c r="S34" s="15">
        <f t="shared" si="10"/>
        <v>9.9999999999999995E-7</v>
      </c>
      <c r="T34" s="15">
        <f t="shared" si="10"/>
        <v>9.9999999999999995E-7</v>
      </c>
      <c r="U34" s="15">
        <f t="shared" si="10"/>
        <v>9.9999999999999995E-7</v>
      </c>
      <c r="V34" s="17">
        <f t="shared" si="2"/>
        <v>0.49999296391498854</v>
      </c>
      <c r="W34" s="12">
        <f t="shared" si="3"/>
        <v>-179.54405681233246</v>
      </c>
      <c r="Y34" s="15">
        <f t="shared" si="9"/>
        <v>1</v>
      </c>
      <c r="Z34" s="15">
        <f t="shared" si="9"/>
        <v>0</v>
      </c>
      <c r="AA34" s="13">
        <f t="shared" si="5"/>
        <v>0.49999296391498854</v>
      </c>
      <c r="AB34" s="14">
        <f t="shared" si="6"/>
        <v>-6.0207221434554352</v>
      </c>
    </row>
    <row r="35" spans="13:28">
      <c r="M35" s="9">
        <v>100000</v>
      </c>
      <c r="N35" s="10">
        <f t="shared" si="8"/>
        <v>628318.53071795858</v>
      </c>
      <c r="O35" s="15">
        <f t="shared" si="10"/>
        <v>1000</v>
      </c>
      <c r="P35" s="15">
        <f t="shared" si="10"/>
        <v>1000</v>
      </c>
      <c r="Q35" s="15">
        <f t="shared" si="10"/>
        <v>1000</v>
      </c>
      <c r="R35" s="15">
        <f t="shared" si="10"/>
        <v>9.9999999999999995E-7</v>
      </c>
      <c r="S35" s="15">
        <f t="shared" si="10"/>
        <v>9.9999999999999995E-7</v>
      </c>
      <c r="T35" s="15">
        <f t="shared" si="10"/>
        <v>9.9999999999999995E-7</v>
      </c>
      <c r="U35" s="15">
        <f t="shared" si="10"/>
        <v>9.9999999999999995E-7</v>
      </c>
      <c r="V35" s="17">
        <f t="shared" si="2"/>
        <v>0.49999746698444436</v>
      </c>
      <c r="W35" s="12">
        <f t="shared" si="3"/>
        <v>-179.72643326613309</v>
      </c>
      <c r="Y35" s="15">
        <f t="shared" si="9"/>
        <v>1</v>
      </c>
      <c r="Z35" s="15">
        <f t="shared" si="9"/>
        <v>0</v>
      </c>
      <c r="AA35" s="13">
        <f t="shared" si="5"/>
        <v>0.49999746698444436</v>
      </c>
      <c r="AB35" s="14">
        <f t="shared" si="6"/>
        <v>-6.0206439163782202</v>
      </c>
    </row>
    <row r="36" spans="13:28">
      <c r="M36" s="9">
        <v>200000</v>
      </c>
      <c r="N36" s="10">
        <f t="shared" si="8"/>
        <v>1256637.0614359172</v>
      </c>
      <c r="O36" s="15">
        <f t="shared" si="10"/>
        <v>1000</v>
      </c>
      <c r="P36" s="15">
        <f t="shared" si="10"/>
        <v>1000</v>
      </c>
      <c r="Q36" s="15">
        <f t="shared" si="10"/>
        <v>1000</v>
      </c>
      <c r="R36" s="15">
        <f t="shared" si="10"/>
        <v>9.9999999999999995E-7</v>
      </c>
      <c r="S36" s="15">
        <f t="shared" si="10"/>
        <v>9.9999999999999995E-7</v>
      </c>
      <c r="T36" s="15">
        <f t="shared" si="10"/>
        <v>9.9999999999999995E-7</v>
      </c>
      <c r="U36" s="15">
        <f t="shared" si="10"/>
        <v>9.9999999999999995E-7</v>
      </c>
      <c r="V36" s="17">
        <f t="shared" si="2"/>
        <v>0.49999936674347945</v>
      </c>
      <c r="W36" s="12">
        <f t="shared" si="3"/>
        <v>-179.86321645982895</v>
      </c>
      <c r="Y36" s="15">
        <f t="shared" si="9"/>
        <v>1</v>
      </c>
      <c r="Z36" s="15">
        <f t="shared" si="9"/>
        <v>0</v>
      </c>
      <c r="AA36" s="13">
        <f t="shared" si="5"/>
        <v>0.49999936674347945</v>
      </c>
      <c r="AB36" s="14">
        <f t="shared" si="6"/>
        <v>-6.0206109140790911</v>
      </c>
    </row>
    <row r="37" spans="13:28">
      <c r="M37" s="9">
        <v>350000</v>
      </c>
      <c r="N37" s="10">
        <f t="shared" si="8"/>
        <v>2199114.857512855</v>
      </c>
      <c r="O37" s="15">
        <f t="shared" si="10"/>
        <v>1000</v>
      </c>
      <c r="P37" s="15">
        <f t="shared" si="10"/>
        <v>1000</v>
      </c>
      <c r="Q37" s="15">
        <f t="shared" si="10"/>
        <v>1000</v>
      </c>
      <c r="R37" s="15">
        <f t="shared" si="10"/>
        <v>9.9999999999999995E-7</v>
      </c>
      <c r="S37" s="15">
        <f t="shared" si="10"/>
        <v>9.9999999999999995E-7</v>
      </c>
      <c r="T37" s="15">
        <f t="shared" si="10"/>
        <v>9.9999999999999995E-7</v>
      </c>
      <c r="U37" s="15">
        <f t="shared" si="10"/>
        <v>9.9999999999999995E-7</v>
      </c>
      <c r="V37" s="17">
        <f t="shared" si="2"/>
        <v>0.49999979322216781</v>
      </c>
      <c r="W37" s="12">
        <f t="shared" si="3"/>
        <v>-179.92183795482214</v>
      </c>
      <c r="Y37" s="15">
        <f t="shared" si="9"/>
        <v>1</v>
      </c>
      <c r="Z37" s="15">
        <f t="shared" si="9"/>
        <v>0</v>
      </c>
      <c r="AA37" s="13">
        <f t="shared" si="5"/>
        <v>0.49999979322216781</v>
      </c>
      <c r="AB37" s="14">
        <f t="shared" si="6"/>
        <v>-6.020603505379226</v>
      </c>
    </row>
    <row r="38" spans="13:28">
      <c r="M38" s="9">
        <v>600000</v>
      </c>
      <c r="N38" s="10">
        <f t="shared" si="8"/>
        <v>3769911.1843077517</v>
      </c>
      <c r="O38" s="15">
        <f t="shared" si="10"/>
        <v>1000</v>
      </c>
      <c r="P38" s="15">
        <f t="shared" si="10"/>
        <v>1000</v>
      </c>
      <c r="Q38" s="15">
        <f t="shared" si="10"/>
        <v>1000</v>
      </c>
      <c r="R38" s="15">
        <f t="shared" si="10"/>
        <v>9.9999999999999995E-7</v>
      </c>
      <c r="S38" s="15">
        <f t="shared" si="10"/>
        <v>9.9999999999999995E-7</v>
      </c>
      <c r="T38" s="15">
        <f t="shared" si="10"/>
        <v>9.9999999999999995E-7</v>
      </c>
      <c r="U38" s="15">
        <f t="shared" si="10"/>
        <v>9.9999999999999995E-7</v>
      </c>
      <c r="V38" s="17">
        <f t="shared" si="2"/>
        <v>0.49999992963807777</v>
      </c>
      <c r="W38" s="12">
        <f t="shared" si="3"/>
        <v>-179.95440546949968</v>
      </c>
      <c r="Y38" s="15">
        <f t="shared" si="9"/>
        <v>1</v>
      </c>
      <c r="Z38" s="15">
        <f t="shared" si="9"/>
        <v>0</v>
      </c>
      <c r="AA38" s="13">
        <f t="shared" si="5"/>
        <v>0.49999992963807777</v>
      </c>
      <c r="AB38" s="14">
        <f t="shared" si="6"/>
        <v>-6.0206011355914928</v>
      </c>
    </row>
    <row r="39" spans="13:28">
      <c r="M39" s="9">
        <v>1000000</v>
      </c>
      <c r="N39" s="10">
        <f t="shared" si="8"/>
        <v>6283185.307179586</v>
      </c>
      <c r="O39" s="15">
        <f t="shared" si="10"/>
        <v>1000</v>
      </c>
      <c r="P39" s="15">
        <f t="shared" si="10"/>
        <v>1000</v>
      </c>
      <c r="Q39" s="15">
        <f t="shared" si="10"/>
        <v>1000</v>
      </c>
      <c r="R39" s="15">
        <f t="shared" si="10"/>
        <v>9.9999999999999995E-7</v>
      </c>
      <c r="S39" s="15">
        <f t="shared" si="10"/>
        <v>9.9999999999999995E-7</v>
      </c>
      <c r="T39" s="15">
        <f t="shared" si="10"/>
        <v>9.9999999999999995E-7</v>
      </c>
      <c r="U39" s="15">
        <f t="shared" si="10"/>
        <v>9.9999999999999995E-7</v>
      </c>
      <c r="V39" s="17">
        <f t="shared" si="2"/>
        <v>0.49999997466970553</v>
      </c>
      <c r="W39" s="12">
        <f t="shared" si="3"/>
        <v>-179.97264328087854</v>
      </c>
      <c r="Y39" s="15">
        <f t="shared" si="9"/>
        <v>1</v>
      </c>
      <c r="Z39" s="15">
        <f t="shared" si="9"/>
        <v>0</v>
      </c>
      <c r="AA39" s="13">
        <f t="shared" si="5"/>
        <v>0.49999997466970553</v>
      </c>
      <c r="AB39" s="14">
        <f t="shared" si="6"/>
        <v>-6.0206003533119201</v>
      </c>
    </row>
  </sheetData>
  <hyperlinks>
    <hyperlink ref="B2" r:id="rId1" xr:uid="{7F94094E-23A9-44FB-ABCC-1EF99A5C39AE}"/>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多重帰還形3次HPF</vt:lpstr>
      <vt:lpstr>多重帰還形3次HPF!Print_Area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2024-03-04T03:36:32Z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2024-03-04T03:32:51Z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f4d385cf-7b68-490f-9125-0931f4659473</vt:lpwstr>
  </property>
  <property fmtid="{D5CDD505-2E9C-101B-9397-08002B2CF9AE}" pid="8" name="MSIP_Label_defa4170-0d19-0005-0004-bc88714345d2_ContentBits">
    <vt:lpwstr>0</vt:lpwstr>
  </property>
</Properties>
</file>