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F483A466-8E6A-4BE2-BB8B-A81BF14045B8}" xr6:coauthVersionLast="47" xr6:coauthVersionMax="47" xr10:uidLastSave="{00000000-0000-0000-0000-000000000000}"/>
  <bookViews>
    <workbookView xWindow="720" yWindow="405" windowWidth="23805" windowHeight="13335" activeTab="1" xr2:uid="{3CC913CB-6270-4F6D-BDE6-B73CFCAC55A3}"/>
  </bookViews>
  <sheets>
    <sheet name="使用上の注意" sheetId="1" r:id="rId1"/>
    <sheet name="多重帰還形2次LPF" sheetId="4"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多重帰還形2次LPF!$A$1:$AB$135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4" l="1"/>
  <c r="N38" i="4"/>
  <c r="N37" i="4"/>
  <c r="N36" i="4"/>
  <c r="N35" i="4"/>
  <c r="N34" i="4"/>
  <c r="N33" i="4"/>
  <c r="N32" i="4"/>
  <c r="N31" i="4"/>
  <c r="N30" i="4"/>
  <c r="N29" i="4"/>
  <c r="N28" i="4"/>
  <c r="N27" i="4"/>
  <c r="N26" i="4"/>
  <c r="N25" i="4"/>
  <c r="N24" i="4"/>
  <c r="N23" i="4"/>
  <c r="N22" i="4"/>
  <c r="N21" i="4"/>
  <c r="N20" i="4"/>
  <c r="N19" i="4"/>
  <c r="N18" i="4"/>
  <c r="X17" i="4"/>
  <c r="X18" i="4" s="1"/>
  <c r="X19" i="4" s="1"/>
  <c r="X20" i="4" s="1"/>
  <c r="X21" i="4" s="1"/>
  <c r="X22" i="4" s="1"/>
  <c r="X23" i="4" s="1"/>
  <c r="X24" i="4" s="1"/>
  <c r="X25" i="4" s="1"/>
  <c r="X26" i="4" s="1"/>
  <c r="X27" i="4" s="1"/>
  <c r="X28" i="4" s="1"/>
  <c r="X29" i="4" s="1"/>
  <c r="X30" i="4" s="1"/>
  <c r="X31" i="4" s="1"/>
  <c r="X32" i="4" s="1"/>
  <c r="X33" i="4" s="1"/>
  <c r="X34" i="4" s="1"/>
  <c r="X35" i="4" s="1"/>
  <c r="X36" i="4" s="1"/>
  <c r="X37" i="4" s="1"/>
  <c r="X38" i="4" s="1"/>
  <c r="X39" i="4" s="1"/>
  <c r="Q17" i="4"/>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O17" i="4"/>
  <c r="N17" i="4"/>
  <c r="X16" i="4"/>
  <c r="W16" i="4"/>
  <c r="W17" i="4" s="1"/>
  <c r="W18" i="4" s="1"/>
  <c r="W19" i="4" s="1"/>
  <c r="W20" i="4" s="1"/>
  <c r="W21" i="4" s="1"/>
  <c r="W22" i="4" s="1"/>
  <c r="W23" i="4" s="1"/>
  <c r="W24" i="4" s="1"/>
  <c r="W25" i="4" s="1"/>
  <c r="W26" i="4" s="1"/>
  <c r="W27" i="4" s="1"/>
  <c r="W28" i="4" s="1"/>
  <c r="W29" i="4" s="1"/>
  <c r="W30" i="4" s="1"/>
  <c r="W31" i="4" s="1"/>
  <c r="W32" i="4" s="1"/>
  <c r="W33" i="4" s="1"/>
  <c r="W34" i="4" s="1"/>
  <c r="W35" i="4" s="1"/>
  <c r="W36" i="4" s="1"/>
  <c r="W37" i="4" s="1"/>
  <c r="W38" i="4" s="1"/>
  <c r="W39" i="4" s="1"/>
  <c r="S16" i="4"/>
  <c r="S17" i="4" s="1"/>
  <c r="S18" i="4" s="1"/>
  <c r="S19" i="4" s="1"/>
  <c r="S20" i="4" s="1"/>
  <c r="S21" i="4" s="1"/>
  <c r="S22" i="4" s="1"/>
  <c r="S23" i="4" s="1"/>
  <c r="S24" i="4" s="1"/>
  <c r="S25" i="4" s="1"/>
  <c r="S26" i="4" s="1"/>
  <c r="S27" i="4" s="1"/>
  <c r="S28" i="4" s="1"/>
  <c r="S29" i="4" s="1"/>
  <c r="S30" i="4" s="1"/>
  <c r="S31" i="4" s="1"/>
  <c r="S32" i="4" s="1"/>
  <c r="S33" i="4" s="1"/>
  <c r="S34" i="4" s="1"/>
  <c r="S35" i="4" s="1"/>
  <c r="S36" i="4" s="1"/>
  <c r="S37" i="4" s="1"/>
  <c r="S38" i="4" s="1"/>
  <c r="S39" i="4" s="1"/>
  <c r="Q16" i="4"/>
  <c r="O16" i="4"/>
  <c r="N16" i="4"/>
  <c r="U15" i="4"/>
  <c r="R15" i="4"/>
  <c r="R16" i="4" s="1"/>
  <c r="R17" i="4" s="1"/>
  <c r="R18" i="4" s="1"/>
  <c r="R19" i="4" s="1"/>
  <c r="R20" i="4" s="1"/>
  <c r="R21" i="4" s="1"/>
  <c r="R22" i="4" s="1"/>
  <c r="R23" i="4" s="1"/>
  <c r="R24" i="4" s="1"/>
  <c r="R25" i="4" s="1"/>
  <c r="R26" i="4" s="1"/>
  <c r="R27" i="4" s="1"/>
  <c r="R28" i="4" s="1"/>
  <c r="R29" i="4" s="1"/>
  <c r="R30" i="4" s="1"/>
  <c r="R31" i="4" s="1"/>
  <c r="R32" i="4" s="1"/>
  <c r="R33" i="4" s="1"/>
  <c r="R34" i="4" s="1"/>
  <c r="R35" i="4" s="1"/>
  <c r="R36" i="4" s="1"/>
  <c r="R37" i="4" s="1"/>
  <c r="R38" i="4" s="1"/>
  <c r="R39" i="4" s="1"/>
  <c r="P15" i="4"/>
  <c r="T15" i="4" s="1"/>
  <c r="N15" i="4"/>
  <c r="M12" i="4"/>
  <c r="Y15" i="4" l="1"/>
  <c r="Z15" i="4"/>
  <c r="O18" i="4"/>
  <c r="P16" i="4"/>
  <c r="P17" i="4" l="1"/>
  <c r="T16" i="4"/>
  <c r="U16" i="4"/>
  <c r="O19" i="4"/>
  <c r="P18" i="4" l="1"/>
  <c r="T17" i="4"/>
  <c r="U17" i="4"/>
  <c r="O20" i="4"/>
  <c r="Z16" i="4"/>
  <c r="Y16" i="4"/>
  <c r="P19" i="4" l="1"/>
  <c r="T18" i="4"/>
  <c r="U18" i="4"/>
  <c r="Y17" i="4"/>
  <c r="Z17" i="4"/>
  <c r="O21" i="4"/>
  <c r="O22" i="4" l="1"/>
  <c r="Z18" i="4"/>
  <c r="Y18" i="4"/>
  <c r="P20" i="4"/>
  <c r="T19" i="4"/>
  <c r="U19" i="4"/>
  <c r="P21" i="4" l="1"/>
  <c r="T20" i="4"/>
  <c r="U20" i="4"/>
  <c r="Y19" i="4"/>
  <c r="Z19" i="4"/>
  <c r="O23" i="4"/>
  <c r="O24" i="4" l="1"/>
  <c r="Z20" i="4"/>
  <c r="Y20" i="4"/>
  <c r="P22" i="4"/>
  <c r="T21" i="4"/>
  <c r="U21" i="4"/>
  <c r="Y21" i="4" l="1"/>
  <c r="Z21" i="4"/>
  <c r="P23" i="4"/>
  <c r="T22" i="4"/>
  <c r="U22" i="4"/>
  <c r="O25" i="4"/>
  <c r="Z22" i="4" l="1"/>
  <c r="Y22" i="4"/>
  <c r="O26" i="4"/>
  <c r="P24" i="4"/>
  <c r="T23" i="4"/>
  <c r="U23" i="4"/>
  <c r="P25" i="4" l="1"/>
  <c r="T24" i="4"/>
  <c r="U24" i="4"/>
  <c r="Y23" i="4"/>
  <c r="Z23" i="4"/>
  <c r="O27" i="4"/>
  <c r="O28" i="4" l="1"/>
  <c r="Z24" i="4"/>
  <c r="Y24" i="4"/>
  <c r="P26" i="4"/>
  <c r="T25" i="4"/>
  <c r="U25" i="4"/>
  <c r="P27" i="4" l="1"/>
  <c r="T26" i="4"/>
  <c r="U26" i="4"/>
  <c r="Y25" i="4"/>
  <c r="Z25" i="4"/>
  <c r="O29" i="4"/>
  <c r="Z26" i="4" l="1"/>
  <c r="Y26" i="4"/>
  <c r="O30" i="4"/>
  <c r="P28" i="4"/>
  <c r="T27" i="4"/>
  <c r="U27" i="4"/>
  <c r="Y27" i="4" l="1"/>
  <c r="Z27" i="4"/>
  <c r="P29" i="4"/>
  <c r="T28" i="4"/>
  <c r="U28" i="4"/>
  <c r="O31" i="4"/>
  <c r="Z28" i="4" l="1"/>
  <c r="Y28" i="4"/>
  <c r="O32" i="4"/>
  <c r="P30" i="4"/>
  <c r="T29" i="4"/>
  <c r="U29" i="4"/>
  <c r="Y29" i="4" l="1"/>
  <c r="Z29" i="4"/>
  <c r="P31" i="4"/>
  <c r="T30" i="4"/>
  <c r="U30" i="4"/>
  <c r="O33" i="4"/>
  <c r="O34" i="4" l="1"/>
  <c r="P32" i="4"/>
  <c r="T31" i="4"/>
  <c r="U31" i="4"/>
  <c r="Z30" i="4"/>
  <c r="Y30" i="4"/>
  <c r="P33" i="4" l="1"/>
  <c r="T32" i="4"/>
  <c r="U32" i="4"/>
  <c r="Y31" i="4"/>
  <c r="Z31" i="4"/>
  <c r="O35" i="4"/>
  <c r="Z32" i="4" l="1"/>
  <c r="Y32" i="4"/>
  <c r="O36" i="4"/>
  <c r="P34" i="4"/>
  <c r="T33" i="4"/>
  <c r="U33" i="4"/>
  <c r="P35" i="4" l="1"/>
  <c r="T34" i="4"/>
  <c r="U34" i="4"/>
  <c r="O37" i="4"/>
  <c r="Y33" i="4"/>
  <c r="Z33" i="4"/>
  <c r="O38" i="4" l="1"/>
  <c r="Z34" i="4"/>
  <c r="Y34" i="4"/>
  <c r="P36" i="4"/>
  <c r="T35" i="4"/>
  <c r="U35" i="4"/>
  <c r="Y35" i="4" l="1"/>
  <c r="Z35" i="4"/>
  <c r="P37" i="4"/>
  <c r="T36" i="4"/>
  <c r="U36" i="4"/>
  <c r="O39" i="4"/>
  <c r="Z36" i="4" l="1"/>
  <c r="Y36" i="4"/>
  <c r="P38" i="4"/>
  <c r="T37" i="4"/>
  <c r="U37" i="4"/>
  <c r="P39" i="4" l="1"/>
  <c r="T38" i="4"/>
  <c r="U38" i="4"/>
  <c r="Y37" i="4"/>
  <c r="Z37" i="4"/>
  <c r="Z38" i="4" l="1"/>
  <c r="Y38" i="4"/>
  <c r="T39" i="4"/>
  <c r="U39" i="4"/>
  <c r="Y39" i="4" l="1"/>
  <c r="Z39" i="4"/>
</calcChain>
</file>

<file path=xl/sharedStrings.xml><?xml version="1.0" encoding="utf-8"?>
<sst xmlns="http://schemas.openxmlformats.org/spreadsheetml/2006/main" count="25" uniqueCount="24">
  <si>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</si>
  <si>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</si>
  <si>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</si>
  <si>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</si>
  <si>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</si>
  <si>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</si>
  <si>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</si>
  <si>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</si>
  <si>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</si>
  <si>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</si>
  <si>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</si>
  <si>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</si>
  <si>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R2[Ω]</t>
  </si>
  <si>
    <t>C2[F]</t>
  </si>
  <si>
    <t>|θ|[°]</t>
  </si>
  <si>
    <t>Vin[V]</t>
  </si>
  <si>
    <t>Vref[V]</t>
  </si>
  <si>
    <t>Vout[V]</t>
  </si>
  <si>
    <t>Gain[dB]</t>
  </si>
  <si>
    <t>C1[F]</t>
  </si>
  <si>
    <t>■サレンキー3次LPF</t>
  </si>
  <si>
    <t>fc[Hz]</t>
  </si>
  <si>
    <t>R3[Ω]</t>
  </si>
  <si>
    <t>Gain[倍]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</si>
</sst>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8">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2" borderId="0" xfId="2" applyFont="1" applyFill="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5" fillId="2" borderId="2" xfId="2" applyFont="1" applyFill="1" applyBorder="1" applyAlignment="1">
      <alignment shrinkToFit="1"/>
    </xf>
    <xf numFmtId="165" fontId="7" fillId="3" borderId="2" xfId="2" applyNumberFormat="1" applyFont="1" applyFill="1" applyBorder="1" applyAlignment="1">
      <alignment shrinkToFit="1"/>
    </xf>
    <xf numFmtId="164" fontId="7" fillId="3" borderId="2" xfId="2" applyNumberFormat="1" applyFont="1" applyFill="1" applyBorder="1" applyAlignment="1">
      <alignment shrinkToFit="1"/>
    </xf>
    <xf numFmtId="166" fontId="5" fillId="3" borderId="2" xfId="2" applyNumberFormat="1" applyFont="1" applyFill="1" applyBorder="1" applyAlignment="1">
      <alignment shrinkToFit="1"/>
    </xf>
    <xf numFmtId="0" fontId="5" fillId="3" borderId="2" xfId="2" applyFont="1" applyFill="1" applyBorder="1"/>
    <xf numFmtId="0" fontId="5" fillId="3" borderId="2" xfId="2" applyFont="1" applyFill="1" applyBorder="1" applyAlignment="1">
      <alignment shrinkToFit="1"/>
    </xf>
    <xf numFmtId="0" fontId="5" fillId="0" borderId="2" xfId="2" applyFont="1" applyBorder="1"/>
  </cellXfs>
  <cellStyles count="3">
    <cellStyle name="ハイパーリンク" xfId="1" builtinId="8"/>
    <cellStyle name="標準" xfId="0" builtinId="0"/>
    <cellStyle name="標準 2" xfId="2" xr:uid="{BB6D0469-E892-4951-9BD1-A060759BE1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多重帰還形2次LPF!$T$14</c:f>
              <c:strCache>
                <c:ptCount val="1"/>
                <c:pt idx="0">
                  <c:v>Gain[倍]</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多重帰還形2次LPF!$M$15:$M$39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多重帰還形2次LPF!$T$15:$T$39</c:f>
              <c:numCache>
                <c:formatCode>0.0000</c:formatCode>
                <c:ptCount val="25"/>
                <c:pt idx="0">
                  <c:v>0.99986185339111411</c:v>
                </c:pt>
                <c:pt idx="1">
                  <c:v>0.99944774749650445</c:v>
                </c:pt>
                <c:pt idx="2">
                  <c:v>0.99831153193993438</c:v>
                </c:pt>
                <c:pt idx="3">
                  <c:v>0.99506153448565893</c:v>
                </c:pt>
                <c:pt idx="4">
                  <c:v>0.98645501661657953</c:v>
                </c:pt>
                <c:pt idx="5">
                  <c:v>0.94882086669281229</c:v>
                </c:pt>
                <c:pt idx="6">
                  <c:v>0.86358934338028892</c:v>
                </c:pt>
                <c:pt idx="7">
                  <c:v>0.70446036176275684</c:v>
                </c:pt>
                <c:pt idx="8">
                  <c:v>0.5051185533732101</c:v>
                </c:pt>
                <c:pt idx="9">
                  <c:v>0.26218260949912875</c:v>
                </c:pt>
                <c:pt idx="10">
                  <c:v>0.13103485553716332</c:v>
                </c:pt>
                <c:pt idx="11">
                  <c:v>5.7498513724325732E-2</c:v>
                </c:pt>
                <c:pt idx="12">
                  <c:v>2.333867271618768E-2</c:v>
                </c:pt>
                <c:pt idx="13">
                  <c:v>6.1966000897835018E-3</c:v>
                </c:pt>
                <c:pt idx="14">
                  <c:v>2.0529704654375196E-3</c:v>
                </c:pt>
                <c:pt idx="15">
                  <c:v>7.0189275211955877E-4</c:v>
                </c:pt>
                <c:pt idx="16">
                  <c:v>2.5307868083885074E-4</c:v>
                </c:pt>
                <c:pt idx="17">
                  <c:v>6.3311708791487502E-5</c:v>
                </c:pt>
                <c:pt idx="18">
                  <c:v>2.067629623921628E-5</c:v>
                </c:pt>
                <c:pt idx="19">
                  <c:v>7.0360200366651863E-6</c:v>
                </c:pt>
                <c:pt idx="20">
                  <c:v>2.5330071345127721E-6</c:v>
                </c:pt>
                <c:pt idx="21">
                  <c:v>6.33255994216889E-7</c:v>
                </c:pt>
                <c:pt idx="22">
                  <c:v>2.0677777615096031E-7</c:v>
                </c:pt>
                <c:pt idx="23">
                  <c:v>7.0361915757157313E-8</c:v>
                </c:pt>
                <c:pt idx="24">
                  <c:v>2.5330293664901114E-8</c:v>
                </c:pt>
              </c:numCache>
            </c:numRef>
          </c:yVal>
          <c:smooth val="1"/>
          <c:extLst>
            <c:ext xmlns:c16="http://schemas.microsoft.com/office/drawing/2014/chart" uri="{C3380CC4-5D6E-409C-BE32-E72D297353CC}">
              <c16:uniqueId val="{00000000-BDCA-49C8-861C-FFCF848C5224}"/>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多重帰還形2次LPF!$U$14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多重帰還形2次LPF!$M$15:$M$39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多重帰還形2次LPF!$U$15:$U$39</c:f>
              <c:numCache>
                <c:formatCode>0.0</c:formatCode>
                <c:ptCount val="25"/>
                <c:pt idx="0">
                  <c:v>178.92008525958221</c:v>
                </c:pt>
                <c:pt idx="1">
                  <c:v>177.84068174571803</c:v>
                </c:pt>
                <c:pt idx="2">
                  <c:v>176.22364886405245</c:v>
                </c:pt>
                <c:pt idx="3">
                  <c:v>173.53831246357225</c:v>
                </c:pt>
                <c:pt idx="4">
                  <c:v>169.28391926033353</c:v>
                </c:pt>
                <c:pt idx="5">
                  <c:v>159.04116946192522</c:v>
                </c:pt>
                <c:pt idx="6">
                  <c:v>145.26792747469355</c:v>
                </c:pt>
                <c:pt idx="7">
                  <c:v>127.18142358772282</c:v>
                </c:pt>
                <c:pt idx="8">
                  <c:v>107.80062803350749</c:v>
                </c:pt>
                <c:pt idx="9">
                  <c:v>81.266452457422915</c:v>
                </c:pt>
                <c:pt idx="10">
                  <c:v>59.823619559606932</c:v>
                </c:pt>
                <c:pt idx="11">
                  <c:v>40.563686649670444</c:v>
                </c:pt>
                <c:pt idx="12">
                  <c:v>26.099007671931382</c:v>
                </c:pt>
                <c:pt idx="13">
                  <c:v>13.509484334297861</c:v>
                </c:pt>
                <c:pt idx="14">
                  <c:v>7.784152518477562</c:v>
                </c:pt>
                <c:pt idx="15">
                  <c:v>4.5530554712941722</c:v>
                </c:pt>
                <c:pt idx="16">
                  <c:v>2.7342874882797679</c:v>
                </c:pt>
                <c:pt idx="17">
                  <c:v>1.3676627856859302</c:v>
                </c:pt>
                <c:pt idx="18">
                  <c:v>0.78158823789114229</c:v>
                </c:pt>
                <c:pt idx="19">
                  <c:v>0.45593891033670242</c:v>
                </c:pt>
                <c:pt idx="20">
                  <c:v>0.27356580994110063</c:v>
                </c:pt>
                <c:pt idx="21">
                  <c:v>0.13678342467915522</c:v>
                </c:pt>
                <c:pt idx="22">
                  <c:v>7.8162023628312358E-2</c:v>
                </c:pt>
                <c:pt idx="23">
                  <c:v>4.559452622281493E-2</c:v>
                </c:pt>
                <c:pt idx="24">
                  <c:v>2.7356718197523729E-2</c:v>
                </c:pt>
              </c:numCache>
            </c:numRef>
          </c:yVal>
          <c:smooth val="1"/>
          <c:extLst>
            <c:ext xmlns:c16="http://schemas.microsoft.com/office/drawing/2014/chart" uri="{C3380CC4-5D6E-409C-BE32-E72D297353CC}">
              <c16:uniqueId val="{00000001-BDCA-49C8-861C-FFCF848C5224}"/>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3097284913798568"/>
          <c:y val="7.5249008415476201E-2"/>
          <c:w val="0.20615379500588868"/>
          <c:h val="0.21643627879848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93157</xdr:colOff>
      <xdr:row>13</xdr:row>
      <xdr:rowOff>124558</xdr:rowOff>
    </xdr:from>
    <xdr:to>
      <xdr:col>11</xdr:col>
      <xdr:colOff>231322</xdr:colOff>
      <xdr:row>33</xdr:row>
      <xdr:rowOff>54428</xdr:rowOff>
    </xdr:to>
    <xdr:graphicFrame macro="">
      <xdr:nvGraphicFramePr>
        <xdr:cNvPr id="2" name="グラフ 1">
          <a:extLst>
            <a:ext uri="{FF2B5EF4-FFF2-40B4-BE49-F238E27FC236}">
              <a16:creationId xmlns:a16="http://schemas.microsoft.com/office/drawing/2014/main" id="{30919C15-D261-4280-9C75-724A62D3BC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19</xdr:col>
      <xdr:colOff>252257</xdr:colOff>
      <xdr:row>4</xdr:row>
      <xdr:rowOff>180029</xdr:rowOff>
    </xdr:from>
    <xdr:ext cx="1282212"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E4CECAD4-FC7C-4A3F-8C08-DBE6E0E81356}"/>
                </a:ext>
              </a:extLst>
            </xdr:cNvPr>
            <xdr:cNvSpPr txBox="1"/>
          </xdr:nvSpPr>
          <xdr:spPr>
            <a:xfrm>
              <a:off x="11558432" y="980129"/>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E4CECAD4-FC7C-4A3F-8C08-DBE6E0E81356}"/>
                </a:ext>
              </a:extLst>
            </xdr:cNvPr>
            <xdr:cNvSpPr txBox="1"/>
          </xdr:nvSpPr>
          <xdr:spPr>
            <a:xfrm>
              <a:off x="11558432" y="980129"/>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200968</xdr:colOff>
      <xdr:row>3</xdr:row>
      <xdr:rowOff>105714</xdr:rowOff>
    </xdr:from>
    <xdr:ext cx="1194289" cy="264560"/>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1D130478-0C3A-4C17-B44F-63835B3AACF8}"/>
                </a:ext>
              </a:extLst>
            </xdr:cNvPr>
            <xdr:cNvSpPr txBox="1"/>
          </xdr:nvSpPr>
          <xdr:spPr>
            <a:xfrm>
              <a:off x="11507143" y="705789"/>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1D130478-0C3A-4C17-B44F-63835B3AACF8}"/>
                </a:ext>
              </a:extLst>
            </xdr:cNvPr>
            <xdr:cNvSpPr txBox="1"/>
          </xdr:nvSpPr>
          <xdr:spPr>
            <a:xfrm>
              <a:off x="11507143" y="705789"/>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413449</xdr:colOff>
      <xdr:row>6</xdr:row>
      <xdr:rowOff>28258</xdr:rowOff>
    </xdr:from>
    <xdr:ext cx="813288" cy="275717"/>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039D5BBB-3BB2-4982-B9C9-C3C65A2C66A2}"/>
                </a:ext>
              </a:extLst>
            </xdr:cNvPr>
            <xdr:cNvSpPr txBox="1"/>
          </xdr:nvSpPr>
          <xdr:spPr>
            <a:xfrm>
              <a:off x="11719624" y="1228408"/>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5" name="テキスト ボックス 4">
              <a:extLst>
                <a:ext uri="{FF2B5EF4-FFF2-40B4-BE49-F238E27FC236}">
                  <a16:creationId xmlns:a16="http://schemas.microsoft.com/office/drawing/2014/main" id="{039D5BBB-3BB2-4982-B9C9-C3C65A2C66A2}"/>
                </a:ext>
              </a:extLst>
            </xdr:cNvPr>
            <xdr:cNvSpPr txBox="1"/>
          </xdr:nvSpPr>
          <xdr:spPr>
            <a:xfrm>
              <a:off x="11719624" y="1228408"/>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oneCellAnchor>
    <xdr:from>
      <xdr:col>12</xdr:col>
      <xdr:colOff>307731</xdr:colOff>
      <xdr:row>1</xdr:row>
      <xdr:rowOff>27214</xdr:rowOff>
    </xdr:from>
    <xdr:ext cx="4210050" cy="1073243"/>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8B409D00-7216-42E7-A8AA-D10538AA999C}"/>
                </a:ext>
              </a:extLst>
            </xdr:cNvPr>
            <xdr:cNvSpPr txBox="1"/>
          </xdr:nvSpPr>
          <xdr:spPr>
            <a:xfrm>
              <a:off x="6527556" y="227239"/>
              <a:ext cx="4210050" cy="1073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den>
                        </m:f>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f>
                              <m:fPr>
                                <m:ctrlPr>
                                  <a:rPr kumimoji="1" lang="en-US" sz="1100" b="0" i="1">
                                    <a:solidFill>
                                      <a:schemeClr val="tx1"/>
                                    </a:solidFill>
                                    <a:effectLst/>
                                    <a:latin typeface="Cambria Math" panose="02040503050406030204" pitchFamily="18" charset="0"/>
                                    <a:ea typeface="+mn-ea"/>
                                    <a:cs typeface="+mn-cs"/>
                                  </a:rPr>
                                </m:ctrlPr>
                              </m:fPr>
                              <m:num>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den>
                                        </m:f>
                                      </m:e>
                                    </m:d>
                                  </m:e>
                                  <m:sup>
                                    <m:r>
                                      <a:rPr kumimoji="1" lang="en-US" sz="1100" b="0" i="1">
                                        <a:solidFill>
                                          <a:schemeClr val="tx1"/>
                                        </a:solidFill>
                                        <a:effectLst/>
                                        <a:latin typeface="Cambria Math" panose="02040503050406030204" pitchFamily="18" charset="0"/>
                                        <a:ea typeface="+mn-ea"/>
                                        <a:cs typeface="+mn-cs"/>
                                      </a:rPr>
                                      <m:t>2</m:t>
                                    </m:r>
                                  </m:sup>
                                </m:sSup>
                              </m:num>
                              <m:den>
                                <m:sSubSup>
                                  <m:sSubSupPr>
                                    <m:ctrlPr>
                                      <a:rPr kumimoji="1" lang="en-US" sz="1100" b="0" i="1">
                                        <a:solidFill>
                                          <a:schemeClr val="tx1"/>
                                        </a:solidFill>
                                        <a:effectLst/>
                                        <a:latin typeface="Cambria Math" panose="02040503050406030204" pitchFamily="18" charset="0"/>
                                        <a:ea typeface="+mn-ea"/>
                                        <a:cs typeface="+mn-cs"/>
                                      </a:rPr>
                                    </m:ctrlPr>
                                  </m:sSubSup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up>
                                    <m:r>
                                      <a:rPr kumimoji="1" lang="en-US" sz="1100" b="0" i="1">
                                        <a:solidFill>
                                          <a:schemeClr val="tx1"/>
                                        </a:solidFill>
                                        <a:effectLst/>
                                        <a:latin typeface="Cambria Math" panose="02040503050406030204" pitchFamily="18" charset="0"/>
                                        <a:ea typeface="+mn-ea"/>
                                        <a:cs typeface="+mn-cs"/>
                                      </a:rPr>
                                      <m:t>2</m:t>
                                    </m:r>
                                  </m:sup>
                                </m:sSubSup>
                              </m:den>
                            </m:f>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6" name="テキスト ボックス 5">
              <a:extLst>
                <a:ext uri="{FF2B5EF4-FFF2-40B4-BE49-F238E27FC236}">
                  <a16:creationId xmlns:a16="http://schemas.microsoft.com/office/drawing/2014/main" id="{8B409D00-7216-42E7-A8AA-D10538AA999C}"/>
                </a:ext>
              </a:extLst>
            </xdr:cNvPr>
            <xdr:cNvSpPr txBox="1"/>
          </xdr:nvSpPr>
          <xdr:spPr>
            <a:xfrm>
              <a:off x="6527556" y="227239"/>
              <a:ext cx="4210050" cy="1073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sz="1100" b="0" i="0">
                  <a:solidFill>
                    <a:schemeClr val="tx1"/>
                  </a:solidFill>
                  <a:effectLst/>
                  <a:latin typeface="Cambria Math" panose="02040503050406030204" pitchFamily="18" charset="0"/>
                  <a:ea typeface="+mn-ea"/>
                  <a:cs typeface="+mn-cs"/>
                </a:rPr>
                <a:t>(𝑉_𝑜𝑢𝑡−𝑉_𝑟𝑒𝑓)/(𝑉_𝑖𝑛−𝑉_𝑟𝑒𝑓 )=(1/(𝐶_1 𝐶_2 𝑅_1 𝑅_2 ))/√(𝜔^2  (1/𝑅_1 +1/𝑅_2 +1/𝑅_3 )^2/(𝐶_1^2 )+(1/(𝐶_1 𝐶_2 𝑅_2 𝑅_3 )−𝜔^2 )^2 )</a:t>
              </a:r>
              <a:endParaRPr kumimoji="1" lang="ja-JP" altLang="en-US" sz="1100"/>
            </a:p>
          </xdr:txBody>
        </xdr:sp>
      </mc:Fallback>
    </mc:AlternateContent>
    <xdr:clientData/>
  </xdr:oneCellAnchor>
  <xdr:oneCellAnchor>
    <xdr:from>
      <xdr:col>12</xdr:col>
      <xdr:colOff>215202</xdr:colOff>
      <xdr:row>6</xdr:row>
      <xdr:rowOff>99750</xdr:rowOff>
    </xdr:from>
    <xdr:ext cx="3676650" cy="380361"/>
    <mc:AlternateContent xmlns:mc="http://schemas.openxmlformats.org/markup-compatibility/2006">
      <mc:Choice xmlns:a14="http://schemas.microsoft.com/office/drawing/2010/main" Requires="a14">
        <xdr:sp macro="" textlink="">
          <xdr:nvSpPr>
            <xdr:cNvPr id="7" name="テキスト ボックス 6">
              <a:extLst>
                <a:ext uri="{FF2B5EF4-FFF2-40B4-BE49-F238E27FC236}">
                  <a16:creationId xmlns:a16="http://schemas.microsoft.com/office/drawing/2014/main" id="{5439B5F9-227F-4C11-9422-A43FAE339DBF}"/>
                </a:ext>
              </a:extLst>
            </xdr:cNvPr>
            <xdr:cNvSpPr txBox="1"/>
          </xdr:nvSpPr>
          <xdr:spPr>
            <a:xfrm>
              <a:off x="6435027" y="1299900"/>
              <a:ext cx="367665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ja-JP" altLang="en-US" sz="1100" b="0" i="1">
                                    <a:solidFill>
                                      <a:schemeClr val="dk1"/>
                                    </a:solidFill>
                                    <a:effectLst/>
                                    <a:latin typeface="Cambria Math" panose="02040503050406030204" pitchFamily="18" charset="0"/>
                                    <a:ea typeface="+mn-ea"/>
                                    <a:cs typeface="+mn-cs"/>
                                  </a:rPr>
                                  <m:t>𝜔</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e>
                                </m:d>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ja-JP" alt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e>
                                </m:d>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7" name="テキスト ボックス 6">
              <a:extLst>
                <a:ext uri="{FF2B5EF4-FFF2-40B4-BE49-F238E27FC236}">
                  <a16:creationId xmlns:a16="http://schemas.microsoft.com/office/drawing/2014/main" id="{5439B5F9-227F-4C11-9422-A43FAE339DBF}"/>
                </a:ext>
              </a:extLst>
            </xdr:cNvPr>
            <xdr:cNvSpPr txBox="1"/>
          </xdr:nvSpPr>
          <xdr:spPr>
            <a:xfrm>
              <a:off x="6435027" y="1299900"/>
              <a:ext cx="367665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a:t>
              </a:r>
              <a:r>
                <a:rPr kumimoji="1" lang="ja-JP" altLang="en-US" sz="1100" b="0" i="0">
                  <a:solidFill>
                    <a:schemeClr val="dk1"/>
                  </a:solidFill>
                  <a:effectLst/>
                  <a:latin typeface="Cambria Math" panose="02040503050406030204" pitchFamily="18" charset="0"/>
                  <a:ea typeface="+mn-ea"/>
                  <a:cs typeface="+mn-cs"/>
                </a:rPr>
                <a:t>𝜔</a:t>
              </a:r>
              <a:r>
                <a:rPr kumimoji="1" lang="en-US" sz="1100" b="0" i="0">
                  <a:solidFill>
                    <a:schemeClr val="dk1"/>
                  </a:solidFill>
                  <a:effectLst/>
                  <a:latin typeface="Cambria Math" panose="02040503050406030204" pitchFamily="18" charset="0"/>
                  <a:ea typeface="+mn-ea"/>
                  <a:cs typeface="+mn-cs"/>
                </a:rPr>
                <a:t>𝐶_2 (𝑅_1 𝑅_2+𝑅_1 𝑅_3+𝑅_2 𝑅_3 ))/(𝑅_1 (𝐶_1 𝐶_2 𝑅_2 𝑅_3 </a:t>
              </a:r>
              <a:r>
                <a:rPr kumimoji="1" lang="ja-JP" altLang="en-US" sz="1100" b="0" i="0">
                  <a:solidFill>
                    <a:schemeClr val="dk1"/>
                  </a:solidFill>
                  <a:effectLst/>
                  <a:latin typeface="Cambria Math" panose="02040503050406030204" pitchFamily="18" charset="0"/>
                  <a:ea typeface="+mn-ea"/>
                  <a:cs typeface="+mn-cs"/>
                </a:rPr>
                <a:t>𝜔</a:t>
              </a:r>
              <a:r>
                <a:rPr kumimoji="1" lang="en-US" altLang="ja-JP" sz="1100" b="0" i="0">
                  <a:solidFill>
                    <a:schemeClr val="dk1"/>
                  </a:solidFill>
                  <a:effectLst/>
                  <a:latin typeface="Cambria Math" panose="02040503050406030204" pitchFamily="18" charset="0"/>
                  <a:ea typeface="+mn-ea"/>
                  <a:cs typeface="+mn-cs"/>
                </a:rPr>
                <a:t>^</a:t>
              </a:r>
              <a:r>
                <a:rPr kumimoji="1" lang="en-US" sz="1100" b="0" i="0">
                  <a:solidFill>
                    <a:schemeClr val="dk1"/>
                  </a:solidFill>
                  <a:effectLst/>
                  <a:latin typeface="Cambria Math" panose="02040503050406030204" pitchFamily="18" charset="0"/>
                  <a:ea typeface="+mn-ea"/>
                  <a:cs typeface="+mn-cs"/>
                </a:rPr>
                <a:t>2−1)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13</xdr:col>
      <xdr:colOff>413866</xdr:colOff>
      <xdr:row>9</xdr:row>
      <xdr:rowOff>149469</xdr:rowOff>
    </xdr:from>
    <xdr:ext cx="1857375" cy="389081"/>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6568D2B6-B74C-4287-9945-0875EFEBDB30}"/>
                </a:ext>
              </a:extLst>
            </xdr:cNvPr>
            <xdr:cNvSpPr txBox="1"/>
          </xdr:nvSpPr>
          <xdr:spPr>
            <a:xfrm>
              <a:off x="7290916" y="1949694"/>
              <a:ext cx="1857375"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𝑐</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rad>
                          <m:radPr>
                            <m:degHide m:val="on"/>
                            <m:ctrlPr>
                              <a:rPr kumimoji="1" lang="en-US" sz="1100" b="0" i="1">
                                <a:latin typeface="Cambria Math" panose="02040503050406030204" pitchFamily="18" charset="0"/>
                                <a:ea typeface="Cambria Math" panose="02040503050406030204" pitchFamily="18" charset="0"/>
                              </a:rPr>
                            </m:ctrlPr>
                          </m:radPr>
                          <m:deg/>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e>
                        </m:rad>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8" name="テキスト ボックス 7">
              <a:extLst>
                <a:ext uri="{FF2B5EF4-FFF2-40B4-BE49-F238E27FC236}">
                  <a16:creationId xmlns:a16="http://schemas.microsoft.com/office/drawing/2014/main" id="{6568D2B6-B74C-4287-9945-0875EFEBDB30}"/>
                </a:ext>
              </a:extLst>
            </xdr:cNvPr>
            <xdr:cNvSpPr txBox="1"/>
          </xdr:nvSpPr>
          <xdr:spPr>
            <a:xfrm>
              <a:off x="7290916" y="1949694"/>
              <a:ext cx="1857375"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𝑓_𝑐=1/(2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𝐶_1 𝐶_2 𝑅_2 𝑅_3 </a:t>
              </a:r>
              <a:r>
                <a:rPr kumimoji="1" lang="en-US" sz="1100" b="0" i="0">
                  <a:solidFill>
                    <a:schemeClr val="dk1"/>
                  </a:solidFill>
                  <a:effectLst/>
                  <a:latin typeface="Cambria Math" panose="02040503050406030204" pitchFamily="18" charset="0"/>
                  <a:ea typeface="Cambria Math" panose="02040503050406030204" pitchFamily="18" charset="0"/>
                  <a:cs typeface="+mn-cs"/>
                </a:rPr>
                <a:t>))</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612322</xdr:colOff>
      <xdr:row>3</xdr:row>
      <xdr:rowOff>85515</xdr:rowOff>
    </xdr:from>
    <xdr:to>
      <xdr:col>9</xdr:col>
      <xdr:colOff>235146</xdr:colOff>
      <xdr:row>12</xdr:row>
      <xdr:rowOff>95928</xdr:rowOff>
    </xdr:to>
    <xdr:grpSp>
      <xdr:nvGrpSpPr>
        <xdr:cNvPr id="9" name="グループ化 8">
          <a:extLst>
            <a:ext uri="{FF2B5EF4-FFF2-40B4-BE49-F238E27FC236}">
              <a16:creationId xmlns:a16="http://schemas.microsoft.com/office/drawing/2014/main" id="{0C5E27B8-628A-4623-B01F-81FC23173104}"/>
            </a:ext>
          </a:extLst>
        </xdr:cNvPr>
        <xdr:cNvGrpSpPr/>
      </xdr:nvGrpSpPr>
      <xdr:grpSpPr>
        <a:xfrm>
          <a:off x="1224643" y="697836"/>
          <a:ext cx="3419217" cy="1847378"/>
          <a:chOff x="657225" y="82229325"/>
          <a:chExt cx="3400900" cy="1867161"/>
        </a:xfrm>
      </xdr:grpSpPr>
      <xdr:pic>
        <xdr:nvPicPr>
          <xdr:cNvPr id="10" name="図 9">
            <a:extLst>
              <a:ext uri="{FF2B5EF4-FFF2-40B4-BE49-F238E27FC236}">
                <a16:creationId xmlns:a16="http://schemas.microsoft.com/office/drawing/2014/main" id="{27052FA8-667F-8E1F-E511-816B326FA2C1}"/>
              </a:ext>
            </a:extLst>
          </xdr:cNvPr>
          <xdr:cNvPicPr>
            <a:picLocks noChangeAspect="1"/>
          </xdr:cNvPicPr>
        </xdr:nvPicPr>
        <xdr:blipFill>
          <a:blip xmlns:r="http://schemas.openxmlformats.org/officeDocument/2006/relationships" r:embed="rId2"/>
          <a:stretch>
            <a:fillRect/>
          </a:stretch>
        </xdr:blipFill>
        <xdr:spPr>
          <a:xfrm>
            <a:off x="657225" y="82229325"/>
            <a:ext cx="3400900" cy="1867161"/>
          </a:xfrm>
          <a:prstGeom prst="rect">
            <a:avLst/>
          </a:prstGeom>
        </xdr:spPr>
      </xdr:pic>
      <xdr:grpSp>
        <xdr:nvGrpSpPr>
          <xdr:cNvPr id="11" name="グループ化 10">
            <a:extLst>
              <a:ext uri="{FF2B5EF4-FFF2-40B4-BE49-F238E27FC236}">
                <a16:creationId xmlns:a16="http://schemas.microsoft.com/office/drawing/2014/main" id="{45669CE5-2B97-9A11-FDDA-50A227BECCA7}"/>
              </a:ext>
            </a:extLst>
          </xdr:cNvPr>
          <xdr:cNvGrpSpPr/>
        </xdr:nvGrpSpPr>
        <xdr:grpSpPr>
          <a:xfrm>
            <a:off x="704852" y="82455460"/>
            <a:ext cx="3280263" cy="1547618"/>
            <a:chOff x="595622" y="67994692"/>
            <a:chExt cx="3296847" cy="1531164"/>
          </a:xfrm>
        </xdr:grpSpPr>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98DE1BB1-E4B2-7C02-6D5B-E68F017A8290}"/>
                    </a:ext>
                  </a:extLst>
                </xdr:cNvPr>
                <xdr:cNvSpPr txBox="1"/>
              </xdr:nvSpPr>
              <xdr:spPr>
                <a:xfrm>
                  <a:off x="2005439" y="69172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98DE1BB1-E4B2-7C02-6D5B-E68F017A8290}"/>
                    </a:ext>
                  </a:extLst>
                </xdr:cNvPr>
                <xdr:cNvSpPr txBox="1"/>
              </xdr:nvSpPr>
              <xdr:spPr>
                <a:xfrm>
                  <a:off x="2005439" y="69172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3" name="直線コネクタ 12">
              <a:extLst>
                <a:ext uri="{FF2B5EF4-FFF2-40B4-BE49-F238E27FC236}">
                  <a16:creationId xmlns:a16="http://schemas.microsoft.com/office/drawing/2014/main" id="{181D6B93-4696-2E66-248F-3C096BABA5B5}"/>
                </a:ext>
              </a:extLst>
            </xdr:cNvPr>
            <xdr:cNvCxnSpPr/>
          </xdr:nvCxnSpPr>
          <xdr:spPr bwMode="auto">
            <a:xfrm>
              <a:off x="3654102" y="68637969"/>
              <a:ext cx="0" cy="80976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BF62F199-F882-ADA7-468F-A2234FDE5499}"/>
                    </a:ext>
                  </a:extLst>
                </xdr:cNvPr>
                <xdr:cNvSpPr txBox="1"/>
              </xdr:nvSpPr>
              <xdr:spPr>
                <a:xfrm rot="16200000">
                  <a:off x="2924838" y="68903404"/>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BF62F199-F882-ADA7-468F-A2234FDE5499}"/>
                    </a:ext>
                  </a:extLst>
                </xdr:cNvPr>
                <xdr:cNvSpPr txBox="1"/>
              </xdr:nvSpPr>
              <xdr:spPr>
                <a:xfrm rot="16200000">
                  <a:off x="2924838" y="68903404"/>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5" name="直線コネクタ 14">
              <a:extLst>
                <a:ext uri="{FF2B5EF4-FFF2-40B4-BE49-F238E27FC236}">
                  <a16:creationId xmlns:a16="http://schemas.microsoft.com/office/drawing/2014/main" id="{972221FF-0A39-6F0E-365D-38740B19A535}"/>
                </a:ext>
              </a:extLst>
            </xdr:cNvPr>
            <xdr:cNvCxnSpPr/>
          </xdr:nvCxnSpPr>
          <xdr:spPr bwMode="auto">
            <a:xfrm>
              <a:off x="910868" y="68534308"/>
              <a:ext cx="0" cy="913426"/>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259AEB2C-B30A-164A-A7C9-DD4389BC31BC}"/>
                    </a:ext>
                  </a:extLst>
                </xdr:cNvPr>
                <xdr:cNvSpPr txBox="1"/>
              </xdr:nvSpPr>
              <xdr:spPr>
                <a:xfrm rot="16200000">
                  <a:off x="317594" y="6887692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259AEB2C-B30A-164A-A7C9-DD4389BC31BC}"/>
                    </a:ext>
                  </a:extLst>
                </xdr:cNvPr>
                <xdr:cNvSpPr txBox="1"/>
              </xdr:nvSpPr>
              <xdr:spPr>
                <a:xfrm rot="16200000">
                  <a:off x="317594" y="6887692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DE325EA8-5796-1977-7F76-297281CDF894}"/>
                    </a:ext>
                  </a:extLst>
                </xdr:cNvPr>
                <xdr:cNvSpPr txBox="1"/>
              </xdr:nvSpPr>
              <xdr:spPr>
                <a:xfrm>
                  <a:off x="3438200" y="68313196"/>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DE325EA8-5796-1977-7F76-297281CDF894}"/>
                    </a:ext>
                  </a:extLst>
                </xdr:cNvPr>
                <xdr:cNvSpPr txBox="1"/>
              </xdr:nvSpPr>
              <xdr:spPr>
                <a:xfrm>
                  <a:off x="3438200" y="68313196"/>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711FDF31-26CC-12AE-B492-6F029DF69FF7}"/>
                    </a:ext>
                  </a:extLst>
                </xdr:cNvPr>
                <xdr:cNvSpPr txBox="1"/>
              </xdr:nvSpPr>
              <xdr:spPr>
                <a:xfrm>
                  <a:off x="653059" y="6821481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711FDF31-26CC-12AE-B492-6F029DF69FF7}"/>
                    </a:ext>
                  </a:extLst>
                </xdr:cNvPr>
                <xdr:cNvSpPr txBox="1"/>
              </xdr:nvSpPr>
              <xdr:spPr>
                <a:xfrm>
                  <a:off x="653059" y="6821481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0B55AD72-20C7-D94A-0AEF-0E940DCE06F9}"/>
                    </a:ext>
                  </a:extLst>
                </xdr:cNvPr>
                <xdr:cNvSpPr txBox="1"/>
              </xdr:nvSpPr>
              <xdr:spPr>
                <a:xfrm>
                  <a:off x="1034061" y="6817923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0B55AD72-20C7-D94A-0AEF-0E940DCE06F9}"/>
                    </a:ext>
                  </a:extLst>
                </xdr:cNvPr>
                <xdr:cNvSpPr txBox="1"/>
              </xdr:nvSpPr>
              <xdr:spPr>
                <a:xfrm>
                  <a:off x="1034061" y="6817923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B812EF71-5668-7C8F-CDE0-6EDA90BED91D}"/>
                    </a:ext>
                  </a:extLst>
                </xdr:cNvPr>
                <xdr:cNvSpPr txBox="1"/>
              </xdr:nvSpPr>
              <xdr:spPr>
                <a:xfrm>
                  <a:off x="1846172" y="6855828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20" name="テキスト ボックス 19">
                  <a:extLst>
                    <a:ext uri="{FF2B5EF4-FFF2-40B4-BE49-F238E27FC236}">
                      <a16:creationId xmlns:a16="http://schemas.microsoft.com/office/drawing/2014/main" id="{B812EF71-5668-7C8F-CDE0-6EDA90BED91D}"/>
                    </a:ext>
                  </a:extLst>
                </xdr:cNvPr>
                <xdr:cNvSpPr txBox="1"/>
              </xdr:nvSpPr>
              <xdr:spPr>
                <a:xfrm>
                  <a:off x="1846172" y="6855828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6D33569E-4AA9-E5BB-CEF1-1E00CE0E08BB}"/>
                    </a:ext>
                  </a:extLst>
                </xdr:cNvPr>
                <xdr:cNvSpPr txBox="1"/>
              </xdr:nvSpPr>
              <xdr:spPr>
                <a:xfrm>
                  <a:off x="1145725" y="68844176"/>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21" name="テキスト ボックス 20">
                  <a:extLst>
                    <a:ext uri="{FF2B5EF4-FFF2-40B4-BE49-F238E27FC236}">
                      <a16:creationId xmlns:a16="http://schemas.microsoft.com/office/drawing/2014/main" id="{6D33569E-4AA9-E5BB-CEF1-1E00CE0E08BB}"/>
                    </a:ext>
                  </a:extLst>
                </xdr:cNvPr>
                <xdr:cNvSpPr txBox="1"/>
              </xdr:nvSpPr>
              <xdr:spPr>
                <a:xfrm>
                  <a:off x="1145725" y="68844176"/>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2" name="テキスト ボックス 21">
                  <a:extLst>
                    <a:ext uri="{FF2B5EF4-FFF2-40B4-BE49-F238E27FC236}">
                      <a16:creationId xmlns:a16="http://schemas.microsoft.com/office/drawing/2014/main" id="{4615CCB7-6C52-27F8-54A4-CEAD2ADCEA7D}"/>
                    </a:ext>
                  </a:extLst>
                </xdr:cNvPr>
                <xdr:cNvSpPr txBox="1"/>
              </xdr:nvSpPr>
              <xdr:spPr>
                <a:xfrm>
                  <a:off x="2387455" y="679946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22" name="テキスト ボックス 21">
                  <a:extLst>
                    <a:ext uri="{FF2B5EF4-FFF2-40B4-BE49-F238E27FC236}">
                      <a16:creationId xmlns:a16="http://schemas.microsoft.com/office/drawing/2014/main" id="{4615CCB7-6C52-27F8-54A4-CEAD2ADCEA7D}"/>
                    </a:ext>
                  </a:extLst>
                </xdr:cNvPr>
                <xdr:cNvSpPr txBox="1"/>
              </xdr:nvSpPr>
              <xdr:spPr>
                <a:xfrm>
                  <a:off x="2387455" y="679946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3" name="テキスト ボックス 22">
                  <a:extLst>
                    <a:ext uri="{FF2B5EF4-FFF2-40B4-BE49-F238E27FC236}">
                      <a16:creationId xmlns:a16="http://schemas.microsoft.com/office/drawing/2014/main" id="{109CBB5E-4611-86DC-8CCC-C4EB1F40731A}"/>
                    </a:ext>
                  </a:extLst>
                </xdr:cNvPr>
                <xdr:cNvSpPr txBox="1"/>
              </xdr:nvSpPr>
              <xdr:spPr>
                <a:xfrm>
                  <a:off x="1863337" y="6799978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23" name="テキスト ボックス 22">
                  <a:extLst>
                    <a:ext uri="{FF2B5EF4-FFF2-40B4-BE49-F238E27FC236}">
                      <a16:creationId xmlns:a16="http://schemas.microsoft.com/office/drawing/2014/main" id="{109CBB5E-4611-86DC-8CCC-C4EB1F40731A}"/>
                    </a:ext>
                  </a:extLst>
                </xdr:cNvPr>
                <xdr:cNvSpPr txBox="1"/>
              </xdr:nvSpPr>
              <xdr:spPr>
                <a:xfrm>
                  <a:off x="1863337" y="6799978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xdr:grpSp>
    </xdr:grpSp>
    <xdr:clientData/>
  </xdr:twoCellAnchor>
  <xdr:oneCellAnchor>
    <xdr:from>
      <xdr:col>24</xdr:col>
      <xdr:colOff>524399</xdr:colOff>
      <xdr:row>4</xdr:row>
      <xdr:rowOff>98386</xdr:rowOff>
    </xdr:from>
    <xdr:ext cx="1282212" cy="264560"/>
    <mc:AlternateContent xmlns:mc="http://schemas.openxmlformats.org/markup-compatibility/2006">
      <mc:Choice xmlns:a14="http://schemas.microsoft.com/office/drawing/2010/main" Requires="a14">
        <xdr:sp macro="" textlink="">
          <xdr:nvSpPr>
            <xdr:cNvPr id="24" name="テキスト ボックス 23">
              <a:extLst>
                <a:ext uri="{FF2B5EF4-FFF2-40B4-BE49-F238E27FC236}">
                  <a16:creationId xmlns:a16="http://schemas.microsoft.com/office/drawing/2014/main" id="{8F1A6406-2703-4597-9849-0B4DD6F4DD63}"/>
                </a:ext>
              </a:extLst>
            </xdr:cNvPr>
            <xdr:cNvSpPr txBox="1"/>
          </xdr:nvSpPr>
          <xdr:spPr>
            <a:xfrm>
              <a:off x="146499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4" name="テキスト ボックス 23">
              <a:extLst>
                <a:ext uri="{FF2B5EF4-FFF2-40B4-BE49-F238E27FC236}">
                  <a16:creationId xmlns:a16="http://schemas.microsoft.com/office/drawing/2014/main" id="{8F1A6406-2703-4597-9849-0B4DD6F4DD63}"/>
                </a:ext>
              </a:extLst>
            </xdr:cNvPr>
            <xdr:cNvSpPr txBox="1"/>
          </xdr:nvSpPr>
          <xdr:spPr>
            <a:xfrm>
              <a:off x="146499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24</xdr:col>
      <xdr:colOff>473110</xdr:colOff>
      <xdr:row>3</xdr:row>
      <xdr:rowOff>24071</xdr:rowOff>
    </xdr:from>
    <xdr:ext cx="1194289" cy="264560"/>
    <mc:AlternateContent xmlns:mc="http://schemas.openxmlformats.org/markup-compatibility/2006">
      <mc:Choice xmlns:a14="http://schemas.microsoft.com/office/drawing/2010/main" Requires="a14">
        <xdr:sp macro="" textlink="">
          <xdr:nvSpPr>
            <xdr:cNvPr id="25" name="テキスト ボックス 24">
              <a:extLst>
                <a:ext uri="{FF2B5EF4-FFF2-40B4-BE49-F238E27FC236}">
                  <a16:creationId xmlns:a16="http://schemas.microsoft.com/office/drawing/2014/main" id="{3A8F5319-31F7-410E-897A-27E91F93378E}"/>
                </a:ext>
              </a:extLst>
            </xdr:cNvPr>
            <xdr:cNvSpPr txBox="1"/>
          </xdr:nvSpPr>
          <xdr:spPr>
            <a:xfrm>
              <a:off x="145986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25" name="テキスト ボックス 24">
              <a:extLst>
                <a:ext uri="{FF2B5EF4-FFF2-40B4-BE49-F238E27FC236}">
                  <a16:creationId xmlns:a16="http://schemas.microsoft.com/office/drawing/2014/main" id="{3A8F5319-31F7-410E-897A-27E91F93378E}"/>
                </a:ext>
              </a:extLst>
            </xdr:cNvPr>
            <xdr:cNvSpPr txBox="1"/>
          </xdr:nvSpPr>
          <xdr:spPr>
            <a:xfrm>
              <a:off x="145986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25</xdr:col>
      <xdr:colOff>5234</xdr:colOff>
      <xdr:row>5</xdr:row>
      <xdr:rowOff>150722</xdr:rowOff>
    </xdr:from>
    <xdr:ext cx="813288" cy="275717"/>
    <mc:AlternateContent xmlns:mc="http://schemas.openxmlformats.org/markup-compatibility/2006">
      <mc:Choice xmlns:a14="http://schemas.microsoft.com/office/drawing/2010/main" Requires="a14">
        <xdr:sp macro="" textlink="">
          <xdr:nvSpPr>
            <xdr:cNvPr id="26" name="テキスト ボックス 25">
              <a:extLst>
                <a:ext uri="{FF2B5EF4-FFF2-40B4-BE49-F238E27FC236}">
                  <a16:creationId xmlns:a16="http://schemas.microsoft.com/office/drawing/2014/main" id="{871D0170-0702-42EF-823E-F08E838C1625}"/>
                </a:ext>
              </a:extLst>
            </xdr:cNvPr>
            <xdr:cNvSpPr txBox="1"/>
          </xdr:nvSpPr>
          <xdr:spPr>
            <a:xfrm>
              <a:off x="148166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26" name="テキスト ボックス 25">
              <a:extLst>
                <a:ext uri="{FF2B5EF4-FFF2-40B4-BE49-F238E27FC236}">
                  <a16:creationId xmlns:a16="http://schemas.microsoft.com/office/drawing/2014/main" id="{871D0170-0702-42EF-823E-F08E838C1625}"/>
                </a:ext>
              </a:extLst>
            </xdr:cNvPr>
            <xdr:cNvSpPr txBox="1"/>
          </xdr:nvSpPr>
          <xdr:spPr>
            <a:xfrm>
              <a:off x="148166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 val="piezo"/>
    </sheetNames>
    <sheetDataSet>
      <sheetData sheetId="0"/>
      <sheetData sheetId="1">
        <row r="14">
          <cell r="R14" t="str">
            <v>Gain[-]</v>
          </cell>
          <cell r="S14" t="str">
            <v>|θ|[°]</v>
          </cell>
        </row>
        <row r="15">
          <cell r="M15">
            <v>1</v>
          </cell>
          <cell r="R15">
            <v>0.99998026137563301</v>
          </cell>
          <cell r="S15">
            <v>179.64000473729791</v>
          </cell>
        </row>
        <row r="16">
          <cell r="M16">
            <v>2</v>
          </cell>
          <cell r="R16">
            <v>0.99992105251483354</v>
          </cell>
          <cell r="S16">
            <v>179.28003789569041</v>
          </cell>
        </row>
        <row r="17">
          <cell r="M17">
            <v>3.5</v>
          </cell>
          <cell r="R17">
            <v>0.99975828236155284</v>
          </cell>
          <cell r="S17">
            <v>178.74020305754135</v>
          </cell>
        </row>
        <row r="18">
          <cell r="M18">
            <v>6</v>
          </cell>
          <cell r="R18">
            <v>0.99929014504023617</v>
          </cell>
          <cell r="S18">
            <v>177.84102240888319</v>
          </cell>
        </row>
        <row r="19">
          <cell r="M19">
            <v>10</v>
          </cell>
          <cell r="R19">
            <v>0.99803190450364476</v>
          </cell>
          <cell r="S19">
            <v>176.40472622013181</v>
          </cell>
        </row>
        <row r="20">
          <cell r="M20">
            <v>20</v>
          </cell>
          <cell r="R20">
            <v>0.9921966153935915</v>
          </cell>
          <cell r="S20">
            <v>172.8375441932742</v>
          </cell>
        </row>
        <row r="21">
          <cell r="M21">
            <v>35</v>
          </cell>
          <cell r="R21">
            <v>0.97666260389800719</v>
          </cell>
          <cell r="S21">
            <v>167.59741892687859</v>
          </cell>
        </row>
        <row r="22">
          <cell r="M22">
            <v>60</v>
          </cell>
          <cell r="R22">
            <v>0.93571522027870502</v>
          </cell>
          <cell r="S22">
            <v>159.34400261766035</v>
          </cell>
        </row>
        <row r="23">
          <cell r="M23">
            <v>100</v>
          </cell>
          <cell r="R23">
            <v>0.84673301596483053</v>
          </cell>
          <cell r="S23">
            <v>147.85809236465795</v>
          </cell>
        </row>
        <row r="24">
          <cell r="M24">
            <v>200</v>
          </cell>
          <cell r="R24">
            <v>0.62267699229949991</v>
          </cell>
          <cell r="S24">
            <v>128.51188725396659</v>
          </cell>
        </row>
        <row r="25">
          <cell r="M25">
            <v>350</v>
          </cell>
          <cell r="R25">
            <v>0.41394096571269351</v>
          </cell>
          <cell r="S25">
            <v>114.45264174011278</v>
          </cell>
        </row>
        <row r="26">
          <cell r="M26">
            <v>600</v>
          </cell>
          <cell r="R26">
            <v>0.25639145895655385</v>
          </cell>
          <cell r="S26">
            <v>104.8560512809118</v>
          </cell>
        </row>
        <row r="27">
          <cell r="M27">
            <v>1000</v>
          </cell>
          <cell r="R27">
            <v>0.15717672547758985</v>
          </cell>
          <cell r="S27">
            <v>99.043061079037685</v>
          </cell>
        </row>
        <row r="28">
          <cell r="M28">
            <v>2000</v>
          </cell>
          <cell r="R28">
            <v>7.9326696843658534E-2</v>
          </cell>
          <cell r="S28">
            <v>94.549865309121088</v>
          </cell>
        </row>
        <row r="29">
          <cell r="M29">
            <v>3500</v>
          </cell>
          <cell r="R29">
            <v>4.5425899770171994E-2</v>
          </cell>
          <cell r="S29">
            <v>92.603608291147239</v>
          </cell>
        </row>
        <row r="30">
          <cell r="M30">
            <v>6000</v>
          </cell>
          <cell r="R30">
            <v>2.651649672920357E-2</v>
          </cell>
          <cell r="S30">
            <v>91.519461447328624</v>
          </cell>
        </row>
        <row r="31">
          <cell r="M31">
            <v>10000</v>
          </cell>
          <cell r="R31">
            <v>1.5913478971147695E-2</v>
          </cell>
          <cell r="S31">
            <v>90.911813669613835</v>
          </cell>
        </row>
        <row r="32">
          <cell r="M32">
            <v>20000</v>
          </cell>
          <cell r="R32">
            <v>7.9574952014482836E-3</v>
          </cell>
          <cell r="S32">
            <v>90.455935702397824</v>
          </cell>
        </row>
        <row r="33">
          <cell r="M33">
            <v>35000</v>
          </cell>
          <cell r="R33">
            <v>4.5472370751703716E-3</v>
          </cell>
          <cell r="S33">
            <v>90.260538390732506</v>
          </cell>
        </row>
        <row r="34">
          <cell r="M34">
            <v>60000</v>
          </cell>
          <cell r="R34">
            <v>2.6525730528729548E-3</v>
          </cell>
          <cell r="S34">
            <v>90.151981419007285</v>
          </cell>
        </row>
        <row r="35">
          <cell r="M35">
            <v>100000</v>
          </cell>
          <cell r="R35">
            <v>1.5915474152018809E-3</v>
          </cell>
          <cell r="S35">
            <v>90.091188988283349</v>
          </cell>
        </row>
        <row r="36">
          <cell r="M36">
            <v>200000</v>
          </cell>
          <cell r="R36">
            <v>7.9577446349448375E-4</v>
          </cell>
          <cell r="S36">
            <v>90.045594523014685</v>
          </cell>
        </row>
        <row r="37">
          <cell r="M37">
            <v>350000</v>
          </cell>
          <cell r="R37">
            <v>4.5472836182009542E-4</v>
          </cell>
          <cell r="S37">
            <v>90.026054016855085</v>
          </cell>
        </row>
        <row r="38">
          <cell r="M38">
            <v>600000</v>
          </cell>
          <cell r="R38">
            <v>2.6525822915445153E-4</v>
          </cell>
          <cell r="S38">
            <v>90.015198177189887</v>
          </cell>
        </row>
        <row r="39">
          <cell r="M39">
            <v>1000000</v>
          </cell>
          <cell r="R39">
            <v>1.5915494107617448E-4</v>
          </cell>
          <cell r="S39">
            <v>90.009118906450823</v>
          </cell>
        </row>
      </sheetData>
      <sheetData sheetId="2">
        <row r="14">
          <cell r="S14" t="str">
            <v>Gain[-]</v>
          </cell>
          <cell r="T14" t="str">
            <v>|θ|[°]</v>
          </cell>
        </row>
        <row r="15">
          <cell r="M15">
            <v>1</v>
          </cell>
          <cell r="S15">
            <v>6.2830612733427132E-2</v>
          </cell>
          <cell r="T15">
            <v>-90.363595262697359</v>
          </cell>
        </row>
        <row r="16">
          <cell r="M16">
            <v>2</v>
          </cell>
          <cell r="S16">
            <v>0.12565378431789248</v>
          </cell>
          <cell r="T16">
            <v>-90.727162104271684</v>
          </cell>
        </row>
        <row r="17">
          <cell r="M17">
            <v>3.5</v>
          </cell>
          <cell r="S17">
            <v>0.21985832394999144</v>
          </cell>
          <cell r="T17">
            <v>-91.272396942255526</v>
          </cell>
        </row>
        <row r="18">
          <cell r="M18">
            <v>6</v>
          </cell>
          <cell r="S18">
            <v>0.37672348264516653</v>
          </cell>
          <cell r="T18">
            <v>-92.180577590093534</v>
          </cell>
        </row>
        <row r="19">
          <cell r="M19">
            <v>10</v>
          </cell>
          <cell r="S19">
            <v>0.62708181606639934</v>
          </cell>
          <cell r="T19">
            <v>-93.631273775130765</v>
          </cell>
        </row>
        <row r="20">
          <cell r="M20">
            <v>20</v>
          </cell>
          <cell r="S20">
            <v>1.2468300546777029</v>
          </cell>
          <cell r="T20">
            <v>-97.234455768826564</v>
          </cell>
        </row>
        <row r="21">
          <cell r="M21">
            <v>35</v>
          </cell>
          <cell r="S21">
            <v>2.1477880495500745</v>
          </cell>
          <cell r="T21">
            <v>-102.52858087000554</v>
          </cell>
        </row>
        <row r="22">
          <cell r="M22">
            <v>60</v>
          </cell>
          <cell r="S22">
            <v>3.5275382072519821</v>
          </cell>
          <cell r="T22">
            <v>-110.87199635906779</v>
          </cell>
        </row>
        <row r="23">
          <cell r="M23">
            <v>100</v>
          </cell>
          <cell r="S23">
            <v>5.3200754319707126</v>
          </cell>
          <cell r="T23">
            <v>-122.50190289804416</v>
          </cell>
        </row>
        <row r="24">
          <cell r="M24">
            <v>200</v>
          </cell>
          <cell r="S24">
            <v>7.824172110788723</v>
          </cell>
          <cell r="T24">
            <v>-142.208074850343</v>
          </cell>
        </row>
        <row r="25">
          <cell r="M25">
            <v>350</v>
          </cell>
          <cell r="S25">
            <v>9.1008369136464253</v>
          </cell>
          <cell r="T25">
            <v>-156.80715520234583</v>
          </cell>
        </row>
        <row r="26">
          <cell r="M26">
            <v>600</v>
          </cell>
          <cell r="S26">
            <v>9.6588690202291083</v>
          </cell>
          <cell r="T26">
            <v>-167.30292631020501</v>
          </cell>
        </row>
        <row r="27">
          <cell r="M27">
            <v>1000</v>
          </cell>
          <cell r="S27">
            <v>9.8562685911345547</v>
          </cell>
          <cell r="T27">
            <v>-174.55221270083049</v>
          </cell>
        </row>
        <row r="28">
          <cell r="M28">
            <v>2000</v>
          </cell>
          <cell r="S28">
            <v>9.8906987856715283</v>
          </cell>
          <cell r="T28">
            <v>177.38740950239526</v>
          </cell>
        </row>
        <row r="29">
          <cell r="M29">
            <v>3500</v>
          </cell>
          <cell r="S29">
            <v>9.7565440583993155</v>
          </cell>
          <cell r="T29">
            <v>170.20102721802584</v>
          </cell>
        </row>
        <row r="30">
          <cell r="M30">
            <v>6000</v>
          </cell>
          <cell r="S30">
            <v>9.3538620023859398</v>
          </cell>
          <cell r="T30">
            <v>160.86346406498896</v>
          </cell>
        </row>
        <row r="31">
          <cell r="M31">
            <v>10000</v>
          </cell>
          <cell r="S31">
            <v>8.4662579634442761</v>
          </cell>
          <cell r="T31">
            <v>148.76990603427177</v>
          </cell>
        </row>
        <row r="32">
          <cell r="M32">
            <v>20000</v>
          </cell>
          <cell r="S32">
            <v>6.226572774952464</v>
          </cell>
          <cell r="T32">
            <v>128.96782295636442</v>
          </cell>
        </row>
        <row r="33">
          <cell r="M33">
            <v>35000</v>
          </cell>
          <cell r="S33">
            <v>4.1393668608634862</v>
          </cell>
          <cell r="T33">
            <v>114.71318013084532</v>
          </cell>
        </row>
        <row r="34">
          <cell r="M34">
            <v>60000</v>
          </cell>
          <cell r="S34">
            <v>2.5639055695137989</v>
          </cell>
          <cell r="T34">
            <v>105.0080326999191</v>
          </cell>
        </row>
        <row r="35">
          <cell r="M35">
            <v>100000</v>
          </cell>
          <cell r="S35">
            <v>1.5717652641131972</v>
          </cell>
          <cell r="T35">
            <v>99.134250067321048</v>
          </cell>
        </row>
        <row r="36">
          <cell r="M36">
            <v>200000</v>
          </cell>
          <cell r="S36">
            <v>0.79326671726561671</v>
          </cell>
          <cell r="T36">
            <v>94.595459832135774</v>
          </cell>
        </row>
        <row r="37">
          <cell r="M37">
            <v>350000</v>
          </cell>
          <cell r="S37">
            <v>0.45425895073636063</v>
          </cell>
          <cell r="T37">
            <v>92.629662308002338</v>
          </cell>
        </row>
        <row r="38">
          <cell r="M38">
            <v>600000</v>
          </cell>
          <cell r="S38">
            <v>0.26516495796327633</v>
          </cell>
          <cell r="T38">
            <v>91.534659624518511</v>
          </cell>
        </row>
        <row r="39">
          <cell r="M39">
            <v>1000000</v>
          </cell>
          <cell r="S39">
            <v>0.15913478769601136</v>
          </cell>
          <cell r="T39">
            <v>90.920932576064629</v>
          </cell>
        </row>
      </sheetData>
      <sheetData sheetId="3"/>
      <sheetData sheetId="4"/>
      <sheetData sheetId="5"/>
      <sheetData sheetId="6"/>
      <sheetData sheetId="7"/>
      <sheetData sheetId="8"/>
      <sheetData sheetId="9">
        <row r="14">
          <cell r="T14" t="str">
            <v>Gain[倍]</v>
          </cell>
          <cell r="U14" t="str">
            <v>|θ|[°]</v>
          </cell>
        </row>
        <row r="15">
          <cell r="M15">
            <v>1</v>
          </cell>
          <cell r="T15">
            <v>0.99986185339111411</v>
          </cell>
          <cell r="U15">
            <v>178.92008525958221</v>
          </cell>
        </row>
        <row r="16">
          <cell r="M16">
            <v>2</v>
          </cell>
          <cell r="T16">
            <v>0.99944774749650445</v>
          </cell>
          <cell r="U16">
            <v>177.84068174571803</v>
          </cell>
        </row>
        <row r="17">
          <cell r="M17">
            <v>3.5</v>
          </cell>
          <cell r="T17">
            <v>0.99831153193993438</v>
          </cell>
          <cell r="U17">
            <v>176.22364886405245</v>
          </cell>
        </row>
        <row r="18">
          <cell r="M18">
            <v>6</v>
          </cell>
          <cell r="T18">
            <v>0.99506153448565893</v>
          </cell>
          <cell r="U18">
            <v>173.53831246357225</v>
          </cell>
        </row>
        <row r="19">
          <cell r="M19">
            <v>10</v>
          </cell>
          <cell r="T19">
            <v>0.98645501661657953</v>
          </cell>
          <cell r="U19">
            <v>169.28391926033353</v>
          </cell>
        </row>
        <row r="20">
          <cell r="M20">
            <v>20</v>
          </cell>
          <cell r="T20">
            <v>0.94882086669281229</v>
          </cell>
          <cell r="U20">
            <v>159.04116946192522</v>
          </cell>
        </row>
        <row r="21">
          <cell r="M21">
            <v>35</v>
          </cell>
          <cell r="T21">
            <v>0.86358934338028892</v>
          </cell>
          <cell r="U21">
            <v>145.26792747469355</v>
          </cell>
        </row>
        <row r="22">
          <cell r="M22">
            <v>60</v>
          </cell>
          <cell r="T22">
            <v>0.70446036176275684</v>
          </cell>
          <cell r="U22">
            <v>127.18142358772282</v>
          </cell>
        </row>
        <row r="23">
          <cell r="M23">
            <v>100</v>
          </cell>
          <cell r="T23">
            <v>0.5051185533732101</v>
          </cell>
          <cell r="U23">
            <v>107.80062803350749</v>
          </cell>
        </row>
        <row r="24">
          <cell r="M24">
            <v>200</v>
          </cell>
          <cell r="T24">
            <v>0.26218260949912875</v>
          </cell>
          <cell r="U24">
            <v>81.266452457422915</v>
          </cell>
        </row>
        <row r="25">
          <cell r="M25">
            <v>350</v>
          </cell>
          <cell r="T25">
            <v>0.13103485553716332</v>
          </cell>
          <cell r="U25">
            <v>59.823619559606932</v>
          </cell>
        </row>
        <row r="26">
          <cell r="M26">
            <v>600</v>
          </cell>
          <cell r="T26">
            <v>5.7498513724325732E-2</v>
          </cell>
          <cell r="U26">
            <v>40.563686649670444</v>
          </cell>
        </row>
        <row r="27">
          <cell r="M27">
            <v>1000</v>
          </cell>
          <cell r="T27">
            <v>2.333867271618768E-2</v>
          </cell>
          <cell r="U27">
            <v>26.099007671931382</v>
          </cell>
        </row>
        <row r="28">
          <cell r="M28">
            <v>2000</v>
          </cell>
          <cell r="T28">
            <v>6.1966000897835018E-3</v>
          </cell>
          <cell r="U28">
            <v>13.509484334297861</v>
          </cell>
        </row>
        <row r="29">
          <cell r="M29">
            <v>3500</v>
          </cell>
          <cell r="T29">
            <v>2.0529704654375196E-3</v>
          </cell>
          <cell r="U29">
            <v>7.784152518477562</v>
          </cell>
        </row>
        <row r="30">
          <cell r="M30">
            <v>6000</v>
          </cell>
          <cell r="T30">
            <v>7.0189275211955877E-4</v>
          </cell>
          <cell r="U30">
            <v>4.5530554712941722</v>
          </cell>
        </row>
        <row r="31">
          <cell r="M31">
            <v>10000</v>
          </cell>
          <cell r="T31">
            <v>2.5307868083885074E-4</v>
          </cell>
          <cell r="U31">
            <v>2.7342874882797679</v>
          </cell>
        </row>
        <row r="32">
          <cell r="M32">
            <v>20000</v>
          </cell>
          <cell r="T32">
            <v>6.3311708791487502E-5</v>
          </cell>
          <cell r="U32">
            <v>1.3676627856859302</v>
          </cell>
        </row>
        <row r="33">
          <cell r="M33">
            <v>35000</v>
          </cell>
          <cell r="T33">
            <v>2.067629623921628E-5</v>
          </cell>
          <cell r="U33">
            <v>0.78158823789114229</v>
          </cell>
        </row>
        <row r="34">
          <cell r="M34">
            <v>60000</v>
          </cell>
          <cell r="T34">
            <v>7.0360200366651863E-6</v>
          </cell>
          <cell r="U34">
            <v>0.45593891033670242</v>
          </cell>
        </row>
        <row r="35">
          <cell r="M35">
            <v>100000</v>
          </cell>
          <cell r="T35">
            <v>2.5330071345127721E-6</v>
          </cell>
          <cell r="U35">
            <v>0.27356580994110063</v>
          </cell>
        </row>
        <row r="36">
          <cell r="M36">
            <v>200000</v>
          </cell>
          <cell r="T36">
            <v>6.33255994216889E-7</v>
          </cell>
          <cell r="U36">
            <v>0.13678342467915522</v>
          </cell>
        </row>
        <row r="37">
          <cell r="M37">
            <v>350000</v>
          </cell>
          <cell r="T37">
            <v>2.0677777615096031E-7</v>
          </cell>
          <cell r="U37">
            <v>7.8162023628312358E-2</v>
          </cell>
        </row>
        <row r="38">
          <cell r="M38">
            <v>600000</v>
          </cell>
          <cell r="T38">
            <v>7.0361915757157313E-8</v>
          </cell>
          <cell r="U38">
            <v>4.559452622281493E-2</v>
          </cell>
        </row>
        <row r="39">
          <cell r="M39">
            <v>1000000</v>
          </cell>
          <cell r="T39">
            <v>2.5330293664901114E-8</v>
          </cell>
          <cell r="U39">
            <v>2.7356718197523729E-2</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46B8A-8225-4750-8B1D-3DAD232E4AE0}">
  <dimension ref="A1:Z39"/>
  <sheetViews>
    <sheetView showGridLines="0" tabSelected="1" view="pageBreakPreview" zoomScale="70" zoomScaleNormal="100" zoomScaleSheetLayoutView="70" workbookViewId="0">
      <selection activeCell="T11" sqref="T11:V12"/>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21" width="7.19921875" style="4"/>
    <col min="22" max="22" width="0.796875" style="4" customWidth="1"/>
    <col min="23" max="16384" width="7.19921875" style="4"/>
  </cols>
  <sheetData>
    <row r="1" spans="1:26">
      <c r="A1" s="3" t="s">
        <v>20</v>
      </c>
    </row>
    <row r="2" spans="1:26">
      <c r="A2" s="4"/>
      <c r="B2" s="2" t="s">
        <v>3</v>
      </c>
    </row>
    <row r="3" spans="1:26">
      <c r="A3" s="4"/>
    </row>
    <row r="11" spans="1:26">
      <c r="M11" s="17" t="s">
        <v>21</v>
      </c>
      <c r="Y11" s="6"/>
      <c r="Z11" s="4" t="s">
        <v>7</v>
      </c>
    </row>
    <row r="12" spans="1:26">
      <c r="M12" s="15">
        <f>1/(2*PI()*SQRT(P15*R15*Q15*S15))</f>
        <v>159.15494309189532</v>
      </c>
      <c r="Y12" s="7"/>
      <c r="Z12" s="4" t="s">
        <v>8</v>
      </c>
    </row>
    <row r="14" spans="1:26">
      <c r="M14" s="8" t="s">
        <v>9</v>
      </c>
      <c r="N14" s="8" t="s">
        <v>10</v>
      </c>
      <c r="O14" s="8" t="s">
        <v>11</v>
      </c>
      <c r="P14" s="8" t="s">
        <v>19</v>
      </c>
      <c r="Q14" s="8" t="s">
        <v>12</v>
      </c>
      <c r="R14" s="8" t="s">
        <v>13</v>
      </c>
      <c r="S14" s="8" t="s">
        <v>22</v>
      </c>
      <c r="T14" s="8" t="s">
        <v>23</v>
      </c>
      <c r="U14" s="8" t="s">
        <v>14</v>
      </c>
      <c r="W14" s="8" t="s">
        <v>15</v>
      </c>
      <c r="X14" s="8" t="s">
        <v>16</v>
      </c>
      <c r="Y14" s="8" t="s">
        <v>17</v>
      </c>
      <c r="Z14" s="8" t="s">
        <v>18</v>
      </c>
    </row>
    <row r="15" spans="1:26">
      <c r="M15" s="9">
        <v>1</v>
      </c>
      <c r="N15" s="10">
        <f>2*PI()*M15</f>
        <v>6.2831853071795862</v>
      </c>
      <c r="O15" s="11">
        <v>1000</v>
      </c>
      <c r="P15" s="11">
        <f>10^-6</f>
        <v>9.9999999999999995E-7</v>
      </c>
      <c r="Q15" s="11">
        <v>1000</v>
      </c>
      <c r="R15" s="11">
        <f>10^-6</f>
        <v>9.9999999999999995E-7</v>
      </c>
      <c r="S15" s="11">
        <v>1000</v>
      </c>
      <c r="T15" s="12">
        <f>1/(P15*R15*O15*Q15)/SQRT(N15^2*(1/O15+1/Q15+1/S15)^2/P15^2+(1/(P15*R15*Q15*S15)-N15^2)^2)</f>
        <v>0.99986185339111411</v>
      </c>
      <c r="U15" s="13">
        <f>180/PI()*ATAN2(O15*(P15*R15*Q15*S15*N15^2-1),N15*R15*(O15*Q15+O15*S15+Q15*S15))</f>
        <v>178.92008525958221</v>
      </c>
      <c r="W15" s="11">
        <v>1</v>
      </c>
      <c r="X15" s="11">
        <v>0</v>
      </c>
      <c r="Y15" s="14">
        <f>T15*(W15-X15)+X15</f>
        <v>0.99986185339111411</v>
      </c>
      <c r="Z15" s="15">
        <f>20*LOG10(T15)</f>
        <v>-1.2000090891575354E-3</v>
      </c>
    </row>
    <row r="16" spans="1:26">
      <c r="M16" s="9">
        <v>2</v>
      </c>
      <c r="N16" s="10">
        <f>2*PI()*M16</f>
        <v>12.566370614359172</v>
      </c>
      <c r="O16" s="16">
        <f>O15</f>
        <v>1000</v>
      </c>
      <c r="P16" s="16">
        <f t="shared" ref="P16:S31" si="0">P15</f>
        <v>9.9999999999999995E-7</v>
      </c>
      <c r="Q16" s="16">
        <f t="shared" si="0"/>
        <v>1000</v>
      </c>
      <c r="R16" s="16">
        <f t="shared" si="0"/>
        <v>9.9999999999999995E-7</v>
      </c>
      <c r="S16" s="16">
        <f t="shared" si="0"/>
        <v>1000</v>
      </c>
      <c r="T16" s="12">
        <f t="shared" ref="T16:T39" si="1">1/(P16*R16*O16*Q16)/SQRT(N16^2*(1/O16+1/Q16+1/S16)^2/P16^2+(1/(P16*R16*Q16*S16)-N16^2)^2)</f>
        <v>0.99944774749650445</v>
      </c>
      <c r="U16" s="13">
        <f t="shared" ref="U16:U39" si="2">180/PI()*ATAN2(O16*(P16*R16*Q16*S16*N16^2-1),N16*R16*(O16*Q16+O16*S16+Q16*S16))</f>
        <v>177.84068174571803</v>
      </c>
      <c r="W16" s="16">
        <f>W15</f>
        <v>1</v>
      </c>
      <c r="X16" s="16">
        <f t="shared" ref="W16:Y31" si="3">X15</f>
        <v>0</v>
      </c>
      <c r="Y16" s="14">
        <f t="shared" ref="Y16:Y39" si="4">T16*(W16-X16)+X16</f>
        <v>0.99944774749650445</v>
      </c>
      <c r="Z16" s="15">
        <f t="shared" ref="Z16:Z39" si="5">20*LOG10(T16)</f>
        <v>-4.7981293091483145E-3</v>
      </c>
    </row>
    <row r="17" spans="13:26">
      <c r="M17" s="9">
        <v>3.5</v>
      </c>
      <c r="N17" s="10">
        <f>2*PI()*M17</f>
        <v>21.991148575128552</v>
      </c>
      <c r="O17" s="16">
        <f t="shared" ref="O17:S32" si="6">O16</f>
        <v>1000</v>
      </c>
      <c r="P17" s="16">
        <f t="shared" si="0"/>
        <v>9.9999999999999995E-7</v>
      </c>
      <c r="Q17" s="16">
        <f t="shared" si="0"/>
        <v>1000</v>
      </c>
      <c r="R17" s="16">
        <f t="shared" si="0"/>
        <v>9.9999999999999995E-7</v>
      </c>
      <c r="S17" s="16">
        <f t="shared" si="0"/>
        <v>1000</v>
      </c>
      <c r="T17" s="12">
        <f t="shared" si="1"/>
        <v>0.99831153193993438</v>
      </c>
      <c r="U17" s="13">
        <f t="shared" si="2"/>
        <v>176.22364886405245</v>
      </c>
      <c r="W17" s="16">
        <f t="shared" si="3"/>
        <v>1</v>
      </c>
      <c r="X17" s="16">
        <f t="shared" si="3"/>
        <v>0</v>
      </c>
      <c r="Y17" s="14">
        <f t="shared" si="4"/>
        <v>0.99831153193993438</v>
      </c>
      <c r="Z17" s="15">
        <f t="shared" si="5"/>
        <v>-1.467824258918308E-2</v>
      </c>
    </row>
    <row r="18" spans="13:26">
      <c r="M18" s="9">
        <v>6</v>
      </c>
      <c r="N18" s="10">
        <f t="shared" ref="N18:N39" si="7">2*PI()*M18</f>
        <v>37.699111843077517</v>
      </c>
      <c r="O18" s="16">
        <f t="shared" si="6"/>
        <v>1000</v>
      </c>
      <c r="P18" s="16">
        <f t="shared" si="0"/>
        <v>9.9999999999999995E-7</v>
      </c>
      <c r="Q18" s="16">
        <f t="shared" si="0"/>
        <v>1000</v>
      </c>
      <c r="R18" s="16">
        <f t="shared" si="0"/>
        <v>9.9999999999999995E-7</v>
      </c>
      <c r="S18" s="16">
        <f t="shared" si="0"/>
        <v>1000</v>
      </c>
      <c r="T18" s="12">
        <f t="shared" si="1"/>
        <v>0.99506153448565893</v>
      </c>
      <c r="U18" s="13">
        <f t="shared" si="2"/>
        <v>173.53831246357225</v>
      </c>
      <c r="W18" s="16">
        <f t="shared" si="3"/>
        <v>1</v>
      </c>
      <c r="X18" s="16">
        <f t="shared" si="3"/>
        <v>0</v>
      </c>
      <c r="Y18" s="14">
        <f t="shared" si="4"/>
        <v>0.99506153448565893</v>
      </c>
      <c r="Z18" s="15">
        <f t="shared" si="5"/>
        <v>-4.300123410570774E-2</v>
      </c>
    </row>
    <row r="19" spans="13:26">
      <c r="M19" s="9">
        <v>10</v>
      </c>
      <c r="N19" s="10">
        <f t="shared" si="7"/>
        <v>62.831853071795862</v>
      </c>
      <c r="O19" s="16">
        <f t="shared" si="6"/>
        <v>1000</v>
      </c>
      <c r="P19" s="16">
        <f t="shared" si="0"/>
        <v>9.9999999999999995E-7</v>
      </c>
      <c r="Q19" s="16">
        <f t="shared" si="0"/>
        <v>1000</v>
      </c>
      <c r="R19" s="16">
        <f t="shared" si="0"/>
        <v>9.9999999999999995E-7</v>
      </c>
      <c r="S19" s="16">
        <f t="shared" si="0"/>
        <v>1000</v>
      </c>
      <c r="T19" s="12">
        <f t="shared" si="1"/>
        <v>0.98645501661657953</v>
      </c>
      <c r="U19" s="13">
        <f t="shared" si="2"/>
        <v>169.28391926033353</v>
      </c>
      <c r="W19" s="16">
        <f t="shared" si="3"/>
        <v>1</v>
      </c>
      <c r="X19" s="16">
        <f t="shared" si="3"/>
        <v>0</v>
      </c>
      <c r="Y19" s="14">
        <f t="shared" si="4"/>
        <v>0.98645501661657953</v>
      </c>
      <c r="Z19" s="15">
        <f t="shared" si="5"/>
        <v>-0.11845428488297555</v>
      </c>
    </row>
    <row r="20" spans="13:26">
      <c r="M20" s="9">
        <v>20</v>
      </c>
      <c r="N20" s="10">
        <f t="shared" si="7"/>
        <v>125.66370614359172</v>
      </c>
      <c r="O20" s="16">
        <f t="shared" si="6"/>
        <v>1000</v>
      </c>
      <c r="P20" s="16">
        <f t="shared" si="0"/>
        <v>9.9999999999999995E-7</v>
      </c>
      <c r="Q20" s="16">
        <f t="shared" si="0"/>
        <v>1000</v>
      </c>
      <c r="R20" s="16">
        <f t="shared" si="0"/>
        <v>9.9999999999999995E-7</v>
      </c>
      <c r="S20" s="16">
        <f t="shared" si="0"/>
        <v>1000</v>
      </c>
      <c r="T20" s="12">
        <f t="shared" si="1"/>
        <v>0.94882086669281229</v>
      </c>
      <c r="U20" s="13">
        <f t="shared" si="2"/>
        <v>159.04116946192522</v>
      </c>
      <c r="W20" s="16">
        <f t="shared" si="3"/>
        <v>1</v>
      </c>
      <c r="X20" s="16">
        <f t="shared" si="3"/>
        <v>0</v>
      </c>
      <c r="Y20" s="14">
        <f t="shared" si="4"/>
        <v>0.94882086669281229</v>
      </c>
      <c r="Z20" s="15">
        <f t="shared" si="5"/>
        <v>-0.45631545535735663</v>
      </c>
    </row>
    <row r="21" spans="13:26">
      <c r="M21" s="9">
        <v>35</v>
      </c>
      <c r="N21" s="10">
        <f t="shared" si="7"/>
        <v>219.91148575128551</v>
      </c>
      <c r="O21" s="16">
        <f t="shared" si="6"/>
        <v>1000</v>
      </c>
      <c r="P21" s="16">
        <f t="shared" si="0"/>
        <v>9.9999999999999995E-7</v>
      </c>
      <c r="Q21" s="16">
        <f t="shared" si="0"/>
        <v>1000</v>
      </c>
      <c r="R21" s="16">
        <f t="shared" si="0"/>
        <v>9.9999999999999995E-7</v>
      </c>
      <c r="S21" s="16">
        <f t="shared" si="0"/>
        <v>1000</v>
      </c>
      <c r="T21" s="12">
        <f t="shared" si="1"/>
        <v>0.86358934338028892</v>
      </c>
      <c r="U21" s="13">
        <f t="shared" si="2"/>
        <v>145.26792747469355</v>
      </c>
      <c r="W21" s="16">
        <f t="shared" si="3"/>
        <v>1</v>
      </c>
      <c r="X21" s="16">
        <f t="shared" si="3"/>
        <v>0</v>
      </c>
      <c r="Y21" s="14">
        <f t="shared" si="4"/>
        <v>0.86358934338028892</v>
      </c>
      <c r="Z21" s="15">
        <f t="shared" si="5"/>
        <v>-1.2738545092408837</v>
      </c>
    </row>
    <row r="22" spans="13:26">
      <c r="M22" s="9">
        <v>60</v>
      </c>
      <c r="N22" s="10">
        <f t="shared" si="7"/>
        <v>376.99111843077515</v>
      </c>
      <c r="O22" s="16">
        <f t="shared" si="6"/>
        <v>1000</v>
      </c>
      <c r="P22" s="16">
        <f t="shared" si="0"/>
        <v>9.9999999999999995E-7</v>
      </c>
      <c r="Q22" s="16">
        <f t="shared" si="0"/>
        <v>1000</v>
      </c>
      <c r="R22" s="16">
        <f t="shared" si="0"/>
        <v>9.9999999999999995E-7</v>
      </c>
      <c r="S22" s="16">
        <f t="shared" si="0"/>
        <v>1000</v>
      </c>
      <c r="T22" s="12">
        <f t="shared" si="1"/>
        <v>0.70446036176275684</v>
      </c>
      <c r="U22" s="13">
        <f t="shared" si="2"/>
        <v>127.18142358772282</v>
      </c>
      <c r="W22" s="16">
        <f t="shared" si="3"/>
        <v>1</v>
      </c>
      <c r="X22" s="16">
        <f t="shared" si="3"/>
        <v>0</v>
      </c>
      <c r="Y22" s="14">
        <f t="shared" si="4"/>
        <v>0.70446036176275684</v>
      </c>
      <c r="Z22" s="15">
        <f t="shared" si="5"/>
        <v>-3.0428687708089273</v>
      </c>
    </row>
    <row r="23" spans="13:26">
      <c r="M23" s="9">
        <v>100</v>
      </c>
      <c r="N23" s="10">
        <f t="shared" si="7"/>
        <v>628.31853071795865</v>
      </c>
      <c r="O23" s="16">
        <f t="shared" si="6"/>
        <v>1000</v>
      </c>
      <c r="P23" s="16">
        <f t="shared" si="0"/>
        <v>9.9999999999999995E-7</v>
      </c>
      <c r="Q23" s="16">
        <f t="shared" si="0"/>
        <v>1000</v>
      </c>
      <c r="R23" s="16">
        <f t="shared" si="0"/>
        <v>9.9999999999999995E-7</v>
      </c>
      <c r="S23" s="16">
        <f t="shared" si="0"/>
        <v>1000</v>
      </c>
      <c r="T23" s="12">
        <f t="shared" si="1"/>
        <v>0.5051185533732101</v>
      </c>
      <c r="U23" s="13">
        <f t="shared" si="2"/>
        <v>107.80062803350749</v>
      </c>
      <c r="W23" s="16">
        <f t="shared" si="3"/>
        <v>1</v>
      </c>
      <c r="X23" s="16">
        <f t="shared" si="3"/>
        <v>0</v>
      </c>
      <c r="Y23" s="14">
        <f t="shared" si="4"/>
        <v>0.5051185533732101</v>
      </c>
      <c r="Z23" s="15">
        <f t="shared" si="5"/>
        <v>-5.9321335848263512</v>
      </c>
    </row>
    <row r="24" spans="13:26">
      <c r="M24" s="9">
        <v>200</v>
      </c>
      <c r="N24" s="10">
        <f t="shared" si="7"/>
        <v>1256.6370614359173</v>
      </c>
      <c r="O24" s="16">
        <f t="shared" si="6"/>
        <v>1000</v>
      </c>
      <c r="P24" s="16">
        <f t="shared" si="0"/>
        <v>9.9999999999999995E-7</v>
      </c>
      <c r="Q24" s="16">
        <f t="shared" si="0"/>
        <v>1000</v>
      </c>
      <c r="R24" s="16">
        <f t="shared" si="0"/>
        <v>9.9999999999999995E-7</v>
      </c>
      <c r="S24" s="16">
        <f t="shared" si="0"/>
        <v>1000</v>
      </c>
      <c r="T24" s="12">
        <f t="shared" si="1"/>
        <v>0.26218260949912875</v>
      </c>
      <c r="U24" s="13">
        <f t="shared" si="2"/>
        <v>81.266452457422915</v>
      </c>
      <c r="W24" s="16">
        <f t="shared" si="3"/>
        <v>1</v>
      </c>
      <c r="X24" s="16">
        <f t="shared" si="3"/>
        <v>0</v>
      </c>
      <c r="Y24" s="14">
        <f t="shared" si="4"/>
        <v>0.26218260949912875</v>
      </c>
      <c r="Z24" s="15">
        <f t="shared" si="5"/>
        <v>-11.627922366499261</v>
      </c>
    </row>
    <row r="25" spans="13:26">
      <c r="M25" s="9">
        <v>350</v>
      </c>
      <c r="N25" s="10">
        <f t="shared" si="7"/>
        <v>2199.114857512855</v>
      </c>
      <c r="O25" s="16">
        <f t="shared" si="6"/>
        <v>1000</v>
      </c>
      <c r="P25" s="16">
        <f t="shared" si="0"/>
        <v>9.9999999999999995E-7</v>
      </c>
      <c r="Q25" s="16">
        <f t="shared" si="0"/>
        <v>1000</v>
      </c>
      <c r="R25" s="16">
        <f t="shared" si="0"/>
        <v>9.9999999999999995E-7</v>
      </c>
      <c r="S25" s="16">
        <f t="shared" si="0"/>
        <v>1000</v>
      </c>
      <c r="T25" s="12">
        <f t="shared" si="1"/>
        <v>0.13103485553716332</v>
      </c>
      <c r="U25" s="13">
        <f t="shared" si="2"/>
        <v>59.823619559606932</v>
      </c>
      <c r="W25" s="16">
        <f t="shared" si="3"/>
        <v>1</v>
      </c>
      <c r="X25" s="16">
        <f t="shared" si="3"/>
        <v>0</v>
      </c>
      <c r="Y25" s="14">
        <f t="shared" si="4"/>
        <v>0.13103485553716332</v>
      </c>
      <c r="Z25" s="15">
        <f t="shared" si="5"/>
        <v>-17.652263315287243</v>
      </c>
    </row>
    <row r="26" spans="13:26">
      <c r="M26" s="9">
        <v>600</v>
      </c>
      <c r="N26" s="10">
        <f t="shared" si="7"/>
        <v>3769.9111843077517</v>
      </c>
      <c r="O26" s="16">
        <f t="shared" si="6"/>
        <v>1000</v>
      </c>
      <c r="P26" s="16">
        <f t="shared" si="0"/>
        <v>9.9999999999999995E-7</v>
      </c>
      <c r="Q26" s="16">
        <f t="shared" si="0"/>
        <v>1000</v>
      </c>
      <c r="R26" s="16">
        <f t="shared" si="0"/>
        <v>9.9999999999999995E-7</v>
      </c>
      <c r="S26" s="16">
        <f t="shared" si="0"/>
        <v>1000</v>
      </c>
      <c r="T26" s="12">
        <f t="shared" si="1"/>
        <v>5.7498513724325732E-2</v>
      </c>
      <c r="U26" s="13">
        <f t="shared" si="2"/>
        <v>40.563686649670444</v>
      </c>
      <c r="W26" s="16">
        <f t="shared" si="3"/>
        <v>1</v>
      </c>
      <c r="X26" s="16">
        <f t="shared" si="3"/>
        <v>0</v>
      </c>
      <c r="Y26" s="14">
        <f t="shared" si="4"/>
        <v>5.7498513724325732E-2</v>
      </c>
      <c r="Z26" s="15">
        <f t="shared" si="5"/>
        <v>-24.806867624352208</v>
      </c>
    </row>
    <row r="27" spans="13:26">
      <c r="M27" s="9">
        <v>1000</v>
      </c>
      <c r="N27" s="10">
        <f t="shared" si="7"/>
        <v>6283.1853071795858</v>
      </c>
      <c r="O27" s="16">
        <f t="shared" si="6"/>
        <v>1000</v>
      </c>
      <c r="P27" s="16">
        <f t="shared" si="0"/>
        <v>9.9999999999999995E-7</v>
      </c>
      <c r="Q27" s="16">
        <f t="shared" si="0"/>
        <v>1000</v>
      </c>
      <c r="R27" s="16">
        <f t="shared" si="0"/>
        <v>9.9999999999999995E-7</v>
      </c>
      <c r="S27" s="16">
        <f t="shared" si="0"/>
        <v>1000</v>
      </c>
      <c r="T27" s="12">
        <f t="shared" si="1"/>
        <v>2.333867271618768E-2</v>
      </c>
      <c r="U27" s="13">
        <f t="shared" si="2"/>
        <v>26.099007671931382</v>
      </c>
      <c r="W27" s="16">
        <f t="shared" si="3"/>
        <v>1</v>
      </c>
      <c r="X27" s="16">
        <f t="shared" si="3"/>
        <v>0</v>
      </c>
      <c r="Y27" s="14">
        <f t="shared" si="4"/>
        <v>2.333867271618768E-2</v>
      </c>
      <c r="Z27" s="15">
        <f t="shared" si="5"/>
        <v>-32.638476923333371</v>
      </c>
    </row>
    <row r="28" spans="13:26">
      <c r="M28" s="9">
        <v>2000</v>
      </c>
      <c r="N28" s="10">
        <f t="shared" si="7"/>
        <v>12566.370614359172</v>
      </c>
      <c r="O28" s="16">
        <f t="shared" si="6"/>
        <v>1000</v>
      </c>
      <c r="P28" s="16">
        <f t="shared" si="0"/>
        <v>9.9999999999999995E-7</v>
      </c>
      <c r="Q28" s="16">
        <f t="shared" si="0"/>
        <v>1000</v>
      </c>
      <c r="R28" s="16">
        <f t="shared" si="0"/>
        <v>9.9999999999999995E-7</v>
      </c>
      <c r="S28" s="16">
        <f t="shared" si="0"/>
        <v>1000</v>
      </c>
      <c r="T28" s="12">
        <f t="shared" si="1"/>
        <v>6.1966000897835018E-3</v>
      </c>
      <c r="U28" s="13">
        <f t="shared" si="2"/>
        <v>13.509484334297861</v>
      </c>
      <c r="W28" s="16">
        <f t="shared" si="3"/>
        <v>1</v>
      </c>
      <c r="X28" s="16">
        <f t="shared" si="3"/>
        <v>0</v>
      </c>
      <c r="Y28" s="14">
        <f t="shared" si="4"/>
        <v>6.1966000897835018E-3</v>
      </c>
      <c r="Z28" s="15">
        <f t="shared" si="5"/>
        <v>-44.156930620509797</v>
      </c>
    </row>
    <row r="29" spans="13:26">
      <c r="M29" s="9">
        <v>3500</v>
      </c>
      <c r="N29" s="10">
        <f t="shared" si="7"/>
        <v>21991.148575128551</v>
      </c>
      <c r="O29" s="16">
        <f t="shared" si="6"/>
        <v>1000</v>
      </c>
      <c r="P29" s="16">
        <f t="shared" si="0"/>
        <v>9.9999999999999995E-7</v>
      </c>
      <c r="Q29" s="16">
        <f t="shared" si="0"/>
        <v>1000</v>
      </c>
      <c r="R29" s="16">
        <f t="shared" si="0"/>
        <v>9.9999999999999995E-7</v>
      </c>
      <c r="S29" s="16">
        <f t="shared" si="0"/>
        <v>1000</v>
      </c>
      <c r="T29" s="12">
        <f t="shared" si="1"/>
        <v>2.0529704654375196E-3</v>
      </c>
      <c r="U29" s="13">
        <f t="shared" si="2"/>
        <v>7.784152518477562</v>
      </c>
      <c r="W29" s="16">
        <f t="shared" si="3"/>
        <v>1</v>
      </c>
      <c r="X29" s="16">
        <f t="shared" si="3"/>
        <v>0</v>
      </c>
      <c r="Y29" s="14">
        <f t="shared" si="4"/>
        <v>2.0529704654375196E-3</v>
      </c>
      <c r="Z29" s="15">
        <f t="shared" si="5"/>
        <v>-53.752345969137352</v>
      </c>
    </row>
    <row r="30" spans="13:26">
      <c r="M30" s="9">
        <v>6000</v>
      </c>
      <c r="N30" s="10">
        <f t="shared" si="7"/>
        <v>37699.111843077517</v>
      </c>
      <c r="O30" s="16">
        <f t="shared" si="6"/>
        <v>1000</v>
      </c>
      <c r="P30" s="16">
        <f t="shared" si="0"/>
        <v>9.9999999999999995E-7</v>
      </c>
      <c r="Q30" s="16">
        <f t="shared" si="0"/>
        <v>1000</v>
      </c>
      <c r="R30" s="16">
        <f t="shared" si="0"/>
        <v>9.9999999999999995E-7</v>
      </c>
      <c r="S30" s="16">
        <f t="shared" si="0"/>
        <v>1000</v>
      </c>
      <c r="T30" s="12">
        <f t="shared" si="1"/>
        <v>7.0189275211955877E-4</v>
      </c>
      <c r="U30" s="13">
        <f t="shared" si="2"/>
        <v>4.5530554712941722</v>
      </c>
      <c r="W30" s="16">
        <f t="shared" si="3"/>
        <v>1</v>
      </c>
      <c r="X30" s="16">
        <f t="shared" si="3"/>
        <v>0</v>
      </c>
      <c r="Y30" s="14">
        <f t="shared" si="4"/>
        <v>7.0189275211955877E-4</v>
      </c>
      <c r="Z30" s="15">
        <f t="shared" si="5"/>
        <v>-63.074584843470596</v>
      </c>
    </row>
    <row r="31" spans="13:26">
      <c r="M31" s="9">
        <v>10000</v>
      </c>
      <c r="N31" s="10">
        <f t="shared" si="7"/>
        <v>62831.853071795864</v>
      </c>
      <c r="O31" s="16">
        <f t="shared" si="6"/>
        <v>1000</v>
      </c>
      <c r="P31" s="16">
        <f t="shared" si="0"/>
        <v>9.9999999999999995E-7</v>
      </c>
      <c r="Q31" s="16">
        <f t="shared" si="0"/>
        <v>1000</v>
      </c>
      <c r="R31" s="16">
        <f t="shared" si="0"/>
        <v>9.9999999999999995E-7</v>
      </c>
      <c r="S31" s="16">
        <f t="shared" si="0"/>
        <v>1000</v>
      </c>
      <c r="T31" s="12">
        <f t="shared" si="1"/>
        <v>2.5307868083885074E-4</v>
      </c>
      <c r="U31" s="13">
        <f t="shared" si="2"/>
        <v>2.7342874882797679</v>
      </c>
      <c r="W31" s="16">
        <f t="shared" si="3"/>
        <v>1</v>
      </c>
      <c r="X31" s="16">
        <f t="shared" si="3"/>
        <v>0</v>
      </c>
      <c r="Y31" s="14">
        <f t="shared" si="4"/>
        <v>2.5307868083885074E-4</v>
      </c>
      <c r="Z31" s="15">
        <f t="shared" si="5"/>
        <v>-71.934888758945704</v>
      </c>
    </row>
    <row r="32" spans="13:26">
      <c r="M32" s="9">
        <v>20000</v>
      </c>
      <c r="N32" s="10">
        <f t="shared" si="7"/>
        <v>125663.70614359173</v>
      </c>
      <c r="O32" s="16">
        <f t="shared" si="6"/>
        <v>1000</v>
      </c>
      <c r="P32" s="16">
        <f t="shared" si="6"/>
        <v>9.9999999999999995E-7</v>
      </c>
      <c r="Q32" s="16">
        <f t="shared" si="6"/>
        <v>1000</v>
      </c>
      <c r="R32" s="16">
        <f t="shared" si="6"/>
        <v>9.9999999999999995E-7</v>
      </c>
      <c r="S32" s="16">
        <f t="shared" si="6"/>
        <v>1000</v>
      </c>
      <c r="T32" s="12">
        <f t="shared" si="1"/>
        <v>6.3311708791487502E-5</v>
      </c>
      <c r="U32" s="13">
        <f t="shared" si="2"/>
        <v>1.3676627856859302</v>
      </c>
      <c r="W32" s="16">
        <f t="shared" ref="W32:X39" si="8">W31</f>
        <v>1</v>
      </c>
      <c r="X32" s="16">
        <f t="shared" si="8"/>
        <v>0</v>
      </c>
      <c r="Y32" s="14">
        <f t="shared" si="4"/>
        <v>6.3311708791487502E-5</v>
      </c>
      <c r="Z32" s="15">
        <f t="shared" si="5"/>
        <v>-83.970319293083847</v>
      </c>
    </row>
    <row r="33" spans="13:26">
      <c r="M33" s="9">
        <v>35000</v>
      </c>
      <c r="N33" s="10">
        <f t="shared" si="7"/>
        <v>219911.48575128551</v>
      </c>
      <c r="O33" s="16">
        <f t="shared" ref="O33:S39" si="9">O32</f>
        <v>1000</v>
      </c>
      <c r="P33" s="16">
        <f t="shared" si="9"/>
        <v>9.9999999999999995E-7</v>
      </c>
      <c r="Q33" s="16">
        <f t="shared" si="9"/>
        <v>1000</v>
      </c>
      <c r="R33" s="16">
        <f t="shared" si="9"/>
        <v>9.9999999999999995E-7</v>
      </c>
      <c r="S33" s="16">
        <f t="shared" si="9"/>
        <v>1000</v>
      </c>
      <c r="T33" s="12">
        <f t="shared" si="1"/>
        <v>2.067629623921628E-5</v>
      </c>
      <c r="U33" s="13">
        <f t="shared" si="2"/>
        <v>0.78158823789114229</v>
      </c>
      <c r="W33" s="16">
        <f t="shared" si="8"/>
        <v>1</v>
      </c>
      <c r="X33" s="16">
        <f t="shared" si="8"/>
        <v>0</v>
      </c>
      <c r="Y33" s="14">
        <f t="shared" si="4"/>
        <v>2.067629623921628E-5</v>
      </c>
      <c r="Z33" s="15">
        <f t="shared" si="5"/>
        <v>-93.690545082287272</v>
      </c>
    </row>
    <row r="34" spans="13:26">
      <c r="M34" s="9">
        <v>60000</v>
      </c>
      <c r="N34" s="10">
        <f t="shared" si="7"/>
        <v>376991.11843077518</v>
      </c>
      <c r="O34" s="16">
        <f t="shared" si="9"/>
        <v>1000</v>
      </c>
      <c r="P34" s="16">
        <f t="shared" si="9"/>
        <v>9.9999999999999995E-7</v>
      </c>
      <c r="Q34" s="16">
        <f t="shared" si="9"/>
        <v>1000</v>
      </c>
      <c r="R34" s="16">
        <f t="shared" si="9"/>
        <v>9.9999999999999995E-7</v>
      </c>
      <c r="S34" s="16">
        <f t="shared" si="9"/>
        <v>1000</v>
      </c>
      <c r="T34" s="12">
        <f t="shared" si="1"/>
        <v>7.0360200366651863E-6</v>
      </c>
      <c r="U34" s="13">
        <f t="shared" si="2"/>
        <v>0.45593891033670242</v>
      </c>
      <c r="W34" s="16">
        <f t="shared" si="8"/>
        <v>1</v>
      </c>
      <c r="X34" s="16">
        <f t="shared" si="8"/>
        <v>0</v>
      </c>
      <c r="Y34" s="14">
        <f t="shared" si="4"/>
        <v>7.0360200366651863E-6</v>
      </c>
      <c r="Z34" s="15">
        <f t="shared" si="5"/>
        <v>-103.05345864921267</v>
      </c>
    </row>
    <row r="35" spans="13:26">
      <c r="M35" s="9">
        <v>100000</v>
      </c>
      <c r="N35" s="10">
        <f t="shared" si="7"/>
        <v>628318.53071795858</v>
      </c>
      <c r="O35" s="16">
        <f t="shared" si="9"/>
        <v>1000</v>
      </c>
      <c r="P35" s="16">
        <f t="shared" si="9"/>
        <v>9.9999999999999995E-7</v>
      </c>
      <c r="Q35" s="16">
        <f t="shared" si="9"/>
        <v>1000</v>
      </c>
      <c r="R35" s="16">
        <f t="shared" si="9"/>
        <v>9.9999999999999995E-7</v>
      </c>
      <c r="S35" s="16">
        <f t="shared" si="9"/>
        <v>1000</v>
      </c>
      <c r="T35" s="12">
        <f t="shared" si="1"/>
        <v>2.5330071345127721E-6</v>
      </c>
      <c r="U35" s="13">
        <f t="shared" si="2"/>
        <v>0.27356580994110063</v>
      </c>
      <c r="W35" s="16">
        <f t="shared" si="8"/>
        <v>1</v>
      </c>
      <c r="X35" s="16">
        <f t="shared" si="8"/>
        <v>0</v>
      </c>
      <c r="Y35" s="14">
        <f t="shared" si="4"/>
        <v>2.5330071345127721E-6</v>
      </c>
      <c r="Z35" s="15">
        <f t="shared" si="5"/>
        <v>-111.92727173932396</v>
      </c>
    </row>
    <row r="36" spans="13:26">
      <c r="M36" s="9">
        <v>200000</v>
      </c>
      <c r="N36" s="10">
        <f t="shared" si="7"/>
        <v>1256637.0614359172</v>
      </c>
      <c r="O36" s="16">
        <f t="shared" si="9"/>
        <v>1000</v>
      </c>
      <c r="P36" s="16">
        <f t="shared" si="9"/>
        <v>9.9999999999999995E-7</v>
      </c>
      <c r="Q36" s="16">
        <f t="shared" si="9"/>
        <v>1000</v>
      </c>
      <c r="R36" s="16">
        <f t="shared" si="9"/>
        <v>9.9999999999999995E-7</v>
      </c>
      <c r="S36" s="16">
        <f t="shared" si="9"/>
        <v>1000</v>
      </c>
      <c r="T36" s="12">
        <f t="shared" si="1"/>
        <v>6.33255994216889E-7</v>
      </c>
      <c r="U36" s="13">
        <f t="shared" si="2"/>
        <v>0.13678342467915522</v>
      </c>
      <c r="W36" s="16">
        <f t="shared" si="8"/>
        <v>1</v>
      </c>
      <c r="X36" s="16">
        <f t="shared" si="8"/>
        <v>0</v>
      </c>
      <c r="Y36" s="14">
        <f t="shared" si="4"/>
        <v>6.33255994216889E-7</v>
      </c>
      <c r="Z36" s="15">
        <f t="shared" si="5"/>
        <v>-123.96841381225647</v>
      </c>
    </row>
    <row r="37" spans="13:26">
      <c r="M37" s="9">
        <v>350000</v>
      </c>
      <c r="N37" s="10">
        <f t="shared" si="7"/>
        <v>2199114.857512855</v>
      </c>
      <c r="O37" s="16">
        <f t="shared" si="9"/>
        <v>1000</v>
      </c>
      <c r="P37" s="16">
        <f t="shared" si="9"/>
        <v>9.9999999999999995E-7</v>
      </c>
      <c r="Q37" s="16">
        <f t="shared" si="9"/>
        <v>1000</v>
      </c>
      <c r="R37" s="16">
        <f t="shared" si="9"/>
        <v>9.9999999999999995E-7</v>
      </c>
      <c r="S37" s="16">
        <f t="shared" si="9"/>
        <v>1000</v>
      </c>
      <c r="T37" s="12">
        <f t="shared" si="1"/>
        <v>2.0677777615096031E-7</v>
      </c>
      <c r="U37" s="13">
        <f t="shared" si="2"/>
        <v>7.8162023628312358E-2</v>
      </c>
      <c r="W37" s="16">
        <f t="shared" si="8"/>
        <v>1</v>
      </c>
      <c r="X37" s="16">
        <f t="shared" si="8"/>
        <v>0</v>
      </c>
      <c r="Y37" s="14">
        <f t="shared" si="4"/>
        <v>2.0677777615096031E-7</v>
      </c>
      <c r="Z37" s="15">
        <f t="shared" si="5"/>
        <v>-133.68992279450711</v>
      </c>
    </row>
    <row r="38" spans="13:26">
      <c r="M38" s="9">
        <v>600000</v>
      </c>
      <c r="N38" s="10">
        <f t="shared" si="7"/>
        <v>3769911.1843077517</v>
      </c>
      <c r="O38" s="16">
        <f t="shared" si="9"/>
        <v>1000</v>
      </c>
      <c r="P38" s="16">
        <f t="shared" si="9"/>
        <v>9.9999999999999995E-7</v>
      </c>
      <c r="Q38" s="16">
        <f t="shared" si="9"/>
        <v>1000</v>
      </c>
      <c r="R38" s="16">
        <f t="shared" si="9"/>
        <v>9.9999999999999995E-7</v>
      </c>
      <c r="S38" s="16">
        <f t="shared" si="9"/>
        <v>1000</v>
      </c>
      <c r="T38" s="12">
        <f t="shared" si="1"/>
        <v>7.0361915757157313E-8</v>
      </c>
      <c r="U38" s="13">
        <f t="shared" si="2"/>
        <v>4.559452622281493E-2</v>
      </c>
      <c r="W38" s="16">
        <f t="shared" si="8"/>
        <v>1</v>
      </c>
      <c r="X38" s="16">
        <f t="shared" si="8"/>
        <v>0</v>
      </c>
      <c r="Y38" s="14">
        <f t="shared" si="4"/>
        <v>7.0361915757157313E-8</v>
      </c>
      <c r="Z38" s="15">
        <f t="shared" si="5"/>
        <v>-143.05324688871579</v>
      </c>
    </row>
    <row r="39" spans="13:26">
      <c r="M39" s="9">
        <v>1000000</v>
      </c>
      <c r="N39" s="10">
        <f t="shared" si="7"/>
        <v>6283185.307179586</v>
      </c>
      <c r="O39" s="16">
        <f t="shared" si="9"/>
        <v>1000</v>
      </c>
      <c r="P39" s="16">
        <f t="shared" si="9"/>
        <v>9.9999999999999995E-7</v>
      </c>
      <c r="Q39" s="16">
        <f t="shared" si="9"/>
        <v>1000</v>
      </c>
      <c r="R39" s="16">
        <f t="shared" si="9"/>
        <v>9.9999999999999995E-7</v>
      </c>
      <c r="S39" s="16">
        <f t="shared" si="9"/>
        <v>1000</v>
      </c>
      <c r="T39" s="12">
        <f t="shared" si="1"/>
        <v>2.5330293664901114E-8</v>
      </c>
      <c r="U39" s="13">
        <f t="shared" si="2"/>
        <v>2.7356718197523729E-2</v>
      </c>
      <c r="W39" s="16">
        <f t="shared" si="8"/>
        <v>1</v>
      </c>
      <c r="X39" s="16">
        <f t="shared" si="8"/>
        <v>0</v>
      </c>
      <c r="Y39" s="14">
        <f t="shared" si="4"/>
        <v>2.5330293664901114E-8</v>
      </c>
      <c r="Z39" s="15">
        <f t="shared" si="5"/>
        <v>-151.92719550438107</v>
      </c>
    </row>
  </sheetData>
  <hyperlinks>
    <hyperlink ref="B2" r:id="rId1" xr:uid="{7E7BE384-FE78-4B22-A6AF-9804F8C5B538}"/>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多重帰還形2次LPF</vt:lpstr>
      <vt:lpstr>多重帰還形2次LPF!Print_Area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2024-03-04T03:32:51Z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f4d385cf-7b68-490f-9125-0931f4659473</vt:lpwstr>
  </property>
  <property fmtid="{D5CDD505-2E9C-101B-9397-08002B2CF9AE}" pid="8" name="MSIP_Label_defa4170-0d19-0005-0004-bc88714345d2_ContentBits">
    <vt:lpwstr>0</vt:lpwstr>
  </property>
</Properties>
</file>