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1" documentId="8_{42B5B300-4109-4566-8DE9-6D243F3489B3}" xr6:coauthVersionLast="47" xr6:coauthVersionMax="47" xr10:uidLastSave="{7ED188A9-6B1B-41EE-B255-32EC6E137429}"/>
  <bookViews>
    <workbookView xWindow="31230" yWindow="1320" windowWidth="23700" windowHeight="12825" xr2:uid="{75F79CB7-E7CC-4E13-8095-40B67C01A699}"/>
  </bookViews>
  <sheets>
    <sheet name="使用上の注意" sheetId="2" r:id="rId1"/>
    <sheet name="サレンキー3次HPF" sheetId="1" r:id="rId2"/>
  </sheets>
  <externalReferences>
    <externalReference r:id="rId3"/>
    <externalReference r:id="rId4"/>
  </externalReferences>
  <definedNames>
    <definedName name="BarLength" localSheetId="0">#REF!</definedName>
    <definedName name="BarLength">#REF!</definedName>
    <definedName name="ChartMax" localSheetId="0">#REF!</definedName>
    <definedName name="ChartMax">#REF!</definedName>
    <definedName name="ChartMin" localSheetId="0">#REF!</definedName>
    <definedName name="ChartMin">#REF!</definedName>
    <definedName name="DataCount" localSheetId="0">#REF!</definedName>
    <definedName name="DataCount">#REF!</definedName>
    <definedName name="_xlnm.Print_Area" localSheetId="1">サレンキー3次HPF!$A$1:$AC$135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1" l="1"/>
  <c r="N38" i="1"/>
  <c r="N37" i="1"/>
  <c r="N36" i="1"/>
  <c r="N35" i="1"/>
  <c r="N34" i="1"/>
  <c r="N33" i="1"/>
  <c r="N32" i="1"/>
  <c r="N31" i="1"/>
  <c r="N30" i="1"/>
  <c r="N29" i="1"/>
  <c r="N28" i="1"/>
  <c r="N27" i="1"/>
  <c r="N26" i="1"/>
  <c r="N25" i="1"/>
  <c r="N24" i="1"/>
  <c r="N23" i="1"/>
  <c r="N22" i="1"/>
  <c r="N21" i="1"/>
  <c r="N20" i="1"/>
  <c r="N19" i="1"/>
  <c r="N18" i="1"/>
  <c r="Q17" i="1"/>
  <c r="Q18" i="1" s="1"/>
  <c r="N17" i="1"/>
  <c r="Y16" i="1"/>
  <c r="Y17" i="1" s="1"/>
  <c r="Y18" i="1" s="1"/>
  <c r="Y19" i="1" s="1"/>
  <c r="Y20" i="1" s="1"/>
  <c r="Y21" i="1" s="1"/>
  <c r="Y22" i="1" s="1"/>
  <c r="Y23" i="1" s="1"/>
  <c r="Y24" i="1" s="1"/>
  <c r="Y25" i="1" s="1"/>
  <c r="Y26" i="1" s="1"/>
  <c r="Y27" i="1" s="1"/>
  <c r="Y28" i="1" s="1"/>
  <c r="Y29" i="1" s="1"/>
  <c r="Y30" i="1" s="1"/>
  <c r="Y31" i="1" s="1"/>
  <c r="Y32" i="1" s="1"/>
  <c r="Y33" i="1" s="1"/>
  <c r="Y34" i="1" s="1"/>
  <c r="Y35" i="1" s="1"/>
  <c r="Y36" i="1" s="1"/>
  <c r="Y37" i="1" s="1"/>
  <c r="Y38" i="1" s="1"/>
  <c r="Y39" i="1" s="1"/>
  <c r="X16" i="1"/>
  <c r="X17" i="1" s="1"/>
  <c r="X18" i="1" s="1"/>
  <c r="X19" i="1" s="1"/>
  <c r="X20" i="1" s="1"/>
  <c r="X21" i="1" s="1"/>
  <c r="X22" i="1" s="1"/>
  <c r="X23" i="1" s="1"/>
  <c r="X24" i="1" s="1"/>
  <c r="X25" i="1" s="1"/>
  <c r="X26" i="1" s="1"/>
  <c r="X27" i="1" s="1"/>
  <c r="X28" i="1" s="1"/>
  <c r="X29" i="1" s="1"/>
  <c r="X30" i="1" s="1"/>
  <c r="X31" i="1" s="1"/>
  <c r="X32" i="1" s="1"/>
  <c r="X33" i="1" s="1"/>
  <c r="X34" i="1" s="1"/>
  <c r="X35" i="1" s="1"/>
  <c r="X36" i="1" s="1"/>
  <c r="X37" i="1" s="1"/>
  <c r="X38" i="1" s="1"/>
  <c r="X39" i="1" s="1"/>
  <c r="T16" i="1"/>
  <c r="T17" i="1" s="1"/>
  <c r="T18" i="1" s="1"/>
  <c r="T19" i="1" s="1"/>
  <c r="T20" i="1" s="1"/>
  <c r="T21" i="1" s="1"/>
  <c r="T22" i="1" s="1"/>
  <c r="T23" i="1" s="1"/>
  <c r="T24" i="1" s="1"/>
  <c r="T25" i="1" s="1"/>
  <c r="T26" i="1" s="1"/>
  <c r="T27" i="1" s="1"/>
  <c r="T28" i="1" s="1"/>
  <c r="T29" i="1" s="1"/>
  <c r="T30" i="1" s="1"/>
  <c r="T31" i="1" s="1"/>
  <c r="T32" i="1" s="1"/>
  <c r="T33" i="1" s="1"/>
  <c r="T34" i="1" s="1"/>
  <c r="T35" i="1" s="1"/>
  <c r="T36" i="1" s="1"/>
  <c r="T37" i="1" s="1"/>
  <c r="T38" i="1" s="1"/>
  <c r="T39" i="1" s="1"/>
  <c r="Q16" i="1"/>
  <c r="P16" i="1"/>
  <c r="P17" i="1" s="1"/>
  <c r="P18" i="1" s="1"/>
  <c r="P19" i="1" s="1"/>
  <c r="P20" i="1" s="1"/>
  <c r="P21" i="1" s="1"/>
  <c r="P22" i="1" s="1"/>
  <c r="P23" i="1" s="1"/>
  <c r="P24" i="1" s="1"/>
  <c r="P25" i="1" s="1"/>
  <c r="P26" i="1" s="1"/>
  <c r="P27" i="1" s="1"/>
  <c r="P28" i="1" s="1"/>
  <c r="P29" i="1" s="1"/>
  <c r="P30" i="1" s="1"/>
  <c r="P31" i="1" s="1"/>
  <c r="P32" i="1" s="1"/>
  <c r="P33" i="1" s="1"/>
  <c r="P34" i="1" s="1"/>
  <c r="P35" i="1" s="1"/>
  <c r="P36" i="1" s="1"/>
  <c r="P37" i="1" s="1"/>
  <c r="P38" i="1" s="1"/>
  <c r="P39" i="1" s="1"/>
  <c r="O16" i="1"/>
  <c r="O17" i="1" s="1"/>
  <c r="N16" i="1"/>
  <c r="T15" i="1"/>
  <c r="S15" i="1"/>
  <c r="S16" i="1" s="1"/>
  <c r="S17" i="1" s="1"/>
  <c r="S18" i="1" s="1"/>
  <c r="S19" i="1" s="1"/>
  <c r="S20" i="1" s="1"/>
  <c r="S21" i="1" s="1"/>
  <c r="S22" i="1" s="1"/>
  <c r="S23" i="1" s="1"/>
  <c r="S24" i="1" s="1"/>
  <c r="S25" i="1" s="1"/>
  <c r="S26" i="1" s="1"/>
  <c r="S27" i="1" s="1"/>
  <c r="S28" i="1" s="1"/>
  <c r="S29" i="1" s="1"/>
  <c r="S30" i="1" s="1"/>
  <c r="S31" i="1" s="1"/>
  <c r="S32" i="1" s="1"/>
  <c r="S33" i="1" s="1"/>
  <c r="S34" i="1" s="1"/>
  <c r="S35" i="1" s="1"/>
  <c r="S36" i="1" s="1"/>
  <c r="S37" i="1" s="1"/>
  <c r="S38" i="1" s="1"/>
  <c r="S39" i="1" s="1"/>
  <c r="R15" i="1"/>
  <c r="V15" i="1" s="1"/>
  <c r="N15" i="1"/>
  <c r="U15" i="1" s="1"/>
  <c r="O18" i="1" l="1"/>
  <c r="Q19" i="1"/>
  <c r="AA15" i="1"/>
  <c r="Z15" i="1"/>
  <c r="R16" i="1"/>
  <c r="Q20" i="1" l="1"/>
  <c r="V16" i="1"/>
  <c r="R17" i="1"/>
  <c r="O19" i="1"/>
  <c r="U16" i="1"/>
  <c r="AA16" i="1" l="1"/>
  <c r="Z16" i="1"/>
  <c r="O20" i="1"/>
  <c r="R18" i="1"/>
  <c r="U17" i="1"/>
  <c r="V17" i="1"/>
  <c r="Q21" i="1"/>
  <c r="AA17" i="1" l="1"/>
  <c r="Z17" i="1"/>
  <c r="R19" i="1"/>
  <c r="V18" i="1"/>
  <c r="U18" i="1"/>
  <c r="O21" i="1"/>
  <c r="Q22" i="1"/>
  <c r="O22" i="1" l="1"/>
  <c r="Q23" i="1"/>
  <c r="R20" i="1"/>
  <c r="V19" i="1"/>
  <c r="U19" i="1"/>
  <c r="AA18" i="1"/>
  <c r="Z18" i="1"/>
  <c r="AA19" i="1" l="1"/>
  <c r="Z19" i="1"/>
  <c r="R21" i="1"/>
  <c r="V20" i="1"/>
  <c r="U20" i="1"/>
  <c r="Q24" i="1"/>
  <c r="O23" i="1"/>
  <c r="Q25" i="1" l="1"/>
  <c r="Z20" i="1"/>
  <c r="AA20" i="1"/>
  <c r="R22" i="1"/>
  <c r="V21" i="1"/>
  <c r="U21" i="1"/>
  <c r="O24" i="1"/>
  <c r="AA21" i="1" l="1"/>
  <c r="Z21" i="1"/>
  <c r="R23" i="1"/>
  <c r="U22" i="1"/>
  <c r="V22" i="1"/>
  <c r="O25" i="1"/>
  <c r="Q26" i="1"/>
  <c r="Q27" i="1" l="1"/>
  <c r="Z22" i="1"/>
  <c r="AA22" i="1"/>
  <c r="R24" i="1"/>
  <c r="U23" i="1"/>
  <c r="V23" i="1"/>
  <c r="O26" i="1"/>
  <c r="R25" i="1" l="1"/>
  <c r="V24" i="1"/>
  <c r="U24" i="1"/>
  <c r="AA23" i="1"/>
  <c r="Z23" i="1"/>
  <c r="O27" i="1"/>
  <c r="Q28" i="1"/>
  <c r="O28" i="1" l="1"/>
  <c r="AA24" i="1"/>
  <c r="Z24" i="1"/>
  <c r="Q29" i="1"/>
  <c r="R26" i="1"/>
  <c r="U25" i="1"/>
  <c r="V25" i="1"/>
  <c r="Q30" i="1" l="1"/>
  <c r="R27" i="1"/>
  <c r="V26" i="1"/>
  <c r="U26" i="1"/>
  <c r="O29" i="1"/>
  <c r="AA25" i="1"/>
  <c r="Z25" i="1"/>
  <c r="R28" i="1" l="1"/>
  <c r="U27" i="1"/>
  <c r="V27" i="1"/>
  <c r="O30" i="1"/>
  <c r="Q31" i="1"/>
  <c r="AA26" i="1"/>
  <c r="Z26" i="1"/>
  <c r="Q32" i="1" l="1"/>
  <c r="O31" i="1"/>
  <c r="AA27" i="1"/>
  <c r="Z27" i="1"/>
  <c r="R29" i="1"/>
  <c r="V28" i="1"/>
  <c r="U28" i="1"/>
  <c r="R30" i="1" l="1"/>
  <c r="U29" i="1"/>
  <c r="V29" i="1"/>
  <c r="O32" i="1"/>
  <c r="Z28" i="1"/>
  <c r="AA28" i="1"/>
  <c r="Q33" i="1"/>
  <c r="O33" i="1" l="1"/>
  <c r="AA29" i="1"/>
  <c r="Z29" i="1"/>
  <c r="Q34" i="1"/>
  <c r="R31" i="1"/>
  <c r="V30" i="1"/>
  <c r="U30" i="1"/>
  <c r="Q35" i="1" l="1"/>
  <c r="R32" i="1"/>
  <c r="V31" i="1"/>
  <c r="U31" i="1"/>
  <c r="Z30" i="1"/>
  <c r="AA30" i="1"/>
  <c r="O34" i="1"/>
  <c r="O35" i="1" l="1"/>
  <c r="AA31" i="1"/>
  <c r="Z31" i="1"/>
  <c r="Q36" i="1"/>
  <c r="R33" i="1"/>
  <c r="U32" i="1"/>
  <c r="V32" i="1"/>
  <c r="Q37" i="1" l="1"/>
  <c r="R34" i="1"/>
  <c r="V33" i="1"/>
  <c r="U33" i="1"/>
  <c r="AA32" i="1"/>
  <c r="Z32" i="1"/>
  <c r="O36" i="1"/>
  <c r="R35" i="1" l="1"/>
  <c r="U34" i="1"/>
  <c r="V34" i="1"/>
  <c r="Z33" i="1"/>
  <c r="AA33" i="1"/>
  <c r="O37" i="1"/>
  <c r="Q38" i="1"/>
  <c r="O38" i="1" l="1"/>
  <c r="AA34" i="1"/>
  <c r="Z34" i="1"/>
  <c r="Q39" i="1"/>
  <c r="R36" i="1"/>
  <c r="V35" i="1"/>
  <c r="U35" i="1"/>
  <c r="R37" i="1" l="1"/>
  <c r="V36" i="1"/>
  <c r="U36" i="1"/>
  <c r="AA35" i="1"/>
  <c r="Z35" i="1"/>
  <c r="O39" i="1"/>
  <c r="R38" i="1" l="1"/>
  <c r="U37" i="1"/>
  <c r="V37" i="1"/>
  <c r="Z36" i="1"/>
  <c r="AA36" i="1"/>
  <c r="AA37" i="1" l="1"/>
  <c r="Z37" i="1"/>
  <c r="R39" i="1"/>
  <c r="V38" i="1"/>
  <c r="U38" i="1"/>
  <c r="Z38" i="1" l="1"/>
  <c r="AA38" i="1"/>
  <c r="U39" i="1"/>
  <c r="V39" i="1"/>
  <c r="AA39" i="1" l="1"/>
  <c r="Z39" i="1"/>
</calcChain>
</file>

<file path=xl/sharedStrings.xml><?xml version="1.0" encoding="utf-8"?>
<sst xmlns="http://schemas.openxmlformats.org/spreadsheetml/2006/main" count="25" uniqueCount="24">
  <si>
    <t>■サレンキー3次HPF</t>
  </si>
  <si>
    <t>https://darekan.com/</t>
  </si>
  <si>
    <t>入力セル</t>
  </si>
  <si>
    <t>計算セル</t>
  </si>
  <si>
    <t>f[Hz]</t>
  </si>
  <si>
    <t>ω[rad/s]</t>
  </si>
  <si>
    <t>R1[Ω]</t>
  </si>
  <si>
    <t>R2[Ω]</t>
  </si>
  <si>
    <t>R3[Ω]</t>
  </si>
  <si>
    <t>C1[F]</t>
  </si>
  <si>
    <t>C2[F]</t>
  </si>
  <si>
    <t>C3[F]</t>
  </si>
  <si>
    <t>Gain[-]</t>
  </si>
  <si>
    <t>θ[°]</t>
  </si>
  <si>
    <t>Vin[V]</t>
  </si>
  <si>
    <t>Vref[V]</t>
  </si>
  <si>
    <t>Vout[V]</t>
  </si>
  <si>
    <t>Gain[dB]</t>
  </si>
  <si>
    <t>お気づきの点がございましたらサイトよりコメントいただければ幸いです。</t>
  </si>
  <si>
    <t>また、計算結果について保証するものではありませんので、個人の責任でお使いください。</t>
  </si>
  <si>
    <t>←配布ではなく、こちらのサイトよりダウンロードするようにお願いします。</t>
  </si>
  <si>
    <t>2次配布や計算式などの編集してのご使用はご連慮ください。</t>
  </si>
  <si>
    <t>こちらの計算用のエクセルは、darecan.comで作成されたものです。</t>
  </si>
  <si>
    <t>使用上の注意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</si>
</sst>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font>
      <sz val="11"/>
      <color theme="1"/>
      <name val="UD Digi Kyokasho NK-R"/>
      <family val="2"/>
      <charset val="128"/>
    </font>
    <font>
      <sz val="11"/>
      <name val="ＭＳ Ｐゴシック"/>
      <family val="3"/>
      <charset val="128"/>
    </font>
    <font>
      <b/>
      <u/>
      <sz val="11"/>
      <color indexed="12"/>
      <name val="Meiryo UI"/>
      <family val="3"/>
      <charset val="128"/>
    </font>
    <font>
      <sz val="11"/>
      <name val="Meiryo UI"/>
      <family val="3"/>
      <charset val="128"/>
    </font>
    <font>
      <u/>
      <sz val="11"/>
      <color theme="10"/>
      <name val="Calibri"/>
      <family val="2"/>
      <scheme val="minor"/>
    </font>
    <font>
      <b/>
      <sz val="11"/>
      <color indexed="12"/>
      <name val="Meiryo UI"/>
      <family val="3"/>
      <charset val="128"/>
    </font>
    <font>
      <sz val="11"/>
      <color rgb="FFFF0000"/>
      <name val="Meiryo UI"/>
      <family val="3"/>
      <charset val="128"/>
    </font>
    <font>
      <u/>
      <sz val="11"/>
      <color theme="1"/>
      <name val="UD Digi Kyokasho NK-R"/>
      <family val="2"/>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1" fillId="0" borderId="0"/>
  </cellStyleXfs>
  <cellXfs count="18">
    <xf numFmtId="0" fontId="0" fillId="0" borderId="0" xfId="0"/>
    <xf numFmtId="0" fontId="2" fillId="0" borderId="1" xfId="2" applyFont="1" applyBorder="1"/>
    <xf numFmtId="0" fontId="3" fillId="0" borderId="0" xfId="2" applyFont="1"/>
    <xf numFmtId="0" fontId="4" fillId="0" borderId="0" xfId="1"/>
    <xf numFmtId="0" fontId="5" fillId="0" borderId="0" xfId="2" applyFont="1"/>
    <xf numFmtId="0" fontId="3" fillId="2" borderId="0" xfId="2" applyFont="1" applyFill="1"/>
    <xf numFmtId="0" fontId="3" fillId="3" borderId="0" xfId="2" applyFont="1" applyFill="1"/>
    <xf numFmtId="0" fontId="3" fillId="0" borderId="2" xfId="2" applyFont="1" applyBorder="1" applyAlignment="1">
      <alignment shrinkToFit="1"/>
    </xf>
    <xf numFmtId="0" fontId="3" fillId="0" borderId="2" xfId="2" applyFont="1" applyBorder="1"/>
    <xf numFmtId="0" fontId="3" fillId="2" borderId="2" xfId="2" applyFont="1" applyFill="1" applyBorder="1"/>
    <xf numFmtId="164" fontId="3" fillId="3" borderId="2" xfId="2" applyNumberFormat="1" applyFont="1" applyFill="1" applyBorder="1" applyAlignment="1">
      <alignment shrinkToFit="1"/>
    </xf>
    <xf numFmtId="0" fontId="3" fillId="2" borderId="2" xfId="2" applyFont="1" applyFill="1" applyBorder="1" applyAlignment="1">
      <alignment shrinkToFit="1"/>
    </xf>
    <xf numFmtId="0" fontId="6" fillId="3" borderId="2" xfId="2" applyFont="1" applyFill="1" applyBorder="1" applyAlignment="1">
      <alignment shrinkToFit="1"/>
    </xf>
    <xf numFmtId="164" fontId="6" fillId="3" borderId="2" xfId="2" applyNumberFormat="1" applyFont="1" applyFill="1" applyBorder="1" applyAlignment="1">
      <alignment shrinkToFit="1"/>
    </xf>
    <xf numFmtId="165" fontId="3" fillId="3" borderId="2" xfId="2" applyNumberFormat="1" applyFont="1" applyFill="1" applyBorder="1" applyAlignment="1">
      <alignment shrinkToFit="1"/>
    </xf>
    <xf numFmtId="0" fontId="3" fillId="3" borderId="2" xfId="2" applyFont="1" applyFill="1" applyBorder="1"/>
    <xf numFmtId="0" fontId="3" fillId="3" borderId="2" xfId="2" applyFont="1" applyFill="1" applyBorder="1" applyAlignment="1">
      <alignment shrinkToFit="1"/>
    </xf>
    <xf numFmtId="0" fontId="7" fillId="0" borderId="0" xfId="0" applyFont="1"/>
  </cellXfs>
  <cellStyles count="3">
    <cellStyle name="ハイパーリンク" xfId="1" builtinId="8"/>
    <cellStyle name="標準" xfId="0" builtinId="0"/>
    <cellStyle name="標準 2" xfId="2" xr:uid="{7FFE3B0B-40AC-41EC-8A1F-105CBBE0E4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サレンキー3次HPF!$U$14</c:f>
              <c:strCache>
                <c:ptCount val="1"/>
                <c:pt idx="0">
                  <c:v>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サレンキー3次HPF!$M$15:$M$39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サレンキー3次HPF!$U$15:$U$39</c:f>
              <c:numCache>
                <c:formatCode>General</c:formatCode>
                <c:ptCount val="25"/>
                <c:pt idx="0">
                  <c:v>2.4801105065298014E-7</c:v>
                </c:pt>
                <c:pt idx="1">
                  <c:v>1.9831492397217124E-6</c:v>
                </c:pt>
                <c:pt idx="2">
                  <c:v>1.0614629421862839E-5</c:v>
                </c:pt>
                <c:pt idx="3">
                  <c:v>5.3276403435826687E-5</c:v>
                </c:pt>
                <c:pt idx="4">
                  <c:v>2.4420880339325957E-4</c:v>
                </c:pt>
                <c:pt idx="5">
                  <c:v>1.8681492097012732E-3</c:v>
                </c:pt>
                <c:pt idx="6">
                  <c:v>8.9700646201222294E-3</c:v>
                </c:pt>
                <c:pt idx="7">
                  <c:v>3.5317797442015769E-2</c:v>
                </c:pt>
                <c:pt idx="8">
                  <c:v>0.10609121423437606</c:v>
                </c:pt>
                <c:pt idx="9">
                  <c:v>0.32396365696877621</c:v>
                </c:pt>
                <c:pt idx="10">
                  <c:v>0.57685808100416758</c:v>
                </c:pt>
                <c:pt idx="11">
                  <c:v>0.78986619779320144</c:v>
                </c:pt>
                <c:pt idx="12">
                  <c:v>0.90992164409949572</c:v>
                </c:pt>
                <c:pt idx="13">
                  <c:v>0.97544420217628158</c:v>
                </c:pt>
                <c:pt idx="14">
                  <c:v>0.99181341464623529</c:v>
                </c:pt>
                <c:pt idx="15">
                  <c:v>0.99719538525422247</c:v>
                </c:pt>
                <c:pt idx="16">
                  <c:v>0.99898806958570363</c:v>
                </c:pt>
                <c:pt idx="17">
                  <c:v>0.99974677721532224</c:v>
                </c:pt>
                <c:pt idx="18">
                  <c:v>0.99991729738010737</c:v>
                </c:pt>
                <c:pt idx="19">
                  <c:v>0.99997185621688711</c:v>
                </c:pt>
                <c:pt idx="20">
                  <c:v>0.9999898680099587</c:v>
                </c:pt>
                <c:pt idx="21">
                  <c:v>0.99999746697842917</c:v>
                </c:pt>
                <c:pt idx="22">
                  <c:v>0.99999917288915197</c:v>
                </c:pt>
                <c:pt idx="23">
                  <c:v>0.99999971855236669</c:v>
                </c:pt>
                <c:pt idx="24">
                  <c:v>0.9999998986788291</c:v>
                </c:pt>
              </c:numCache>
            </c:numRef>
          </c:yVal>
          <c:smooth val="1"/>
          <c:extLst>
            <c:ext xmlns:c16="http://schemas.microsoft.com/office/drawing/2014/chart" uri="{C3380CC4-5D6E-409C-BE32-E72D297353CC}">
              <c16:uniqueId val="{00000000-3DBA-43DC-808A-89BD3CF2AAE1}"/>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サレンキー3次HPF!$V$14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サレンキー3次HPF!$M$15:$M$39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サレンキー3次HPF!$V$15:$V$39</c:f>
              <c:numCache>
                <c:formatCode>0.0</c:formatCode>
                <c:ptCount val="25"/>
                <c:pt idx="0">
                  <c:v>-91.439910003119877</c:v>
                </c:pt>
                <c:pt idx="1">
                  <c:v>-92.879280358591544</c:v>
                </c:pt>
                <c:pt idx="2">
                  <c:v>-95.036148078406185</c:v>
                </c:pt>
                <c:pt idx="3">
                  <c:v>-98.620665127544584</c:v>
                </c:pt>
                <c:pt idx="4">
                  <c:v>-104.31135451953463</c:v>
                </c:pt>
                <c:pt idx="5">
                  <c:v>-118.12128634480062</c:v>
                </c:pt>
                <c:pt idx="6">
                  <c:v>-137.13465359842786</c:v>
                </c:pt>
                <c:pt idx="7">
                  <c:v>-163.47457379461684</c:v>
                </c:pt>
                <c:pt idx="8">
                  <c:v>165.65872039816543</c:v>
                </c:pt>
                <c:pt idx="9">
                  <c:v>119.77833971138948</c:v>
                </c:pt>
                <c:pt idx="10">
                  <c:v>84.276261299719735</c:v>
                </c:pt>
                <c:pt idx="11">
                  <c:v>55.419737930582272</c:v>
                </c:pt>
                <c:pt idx="12">
                  <c:v>35.142068750969081</c:v>
                </c:pt>
                <c:pt idx="13">
                  <c:v>18.059349643418955</c:v>
                </c:pt>
                <c:pt idx="14">
                  <c:v>10.387760809624806</c:v>
                </c:pt>
                <c:pt idx="15">
                  <c:v>6.0725169186227967</c:v>
                </c:pt>
                <c:pt idx="16">
                  <c:v>3.646101157893598</c:v>
                </c:pt>
                <c:pt idx="17">
                  <c:v>1.8235984880837517</c:v>
                </c:pt>
                <c:pt idx="18">
                  <c:v>1.0421266286236459</c:v>
                </c:pt>
                <c:pt idx="19">
                  <c:v>0.60792032934399698</c:v>
                </c:pt>
                <c:pt idx="20">
                  <c:v>0.36475479822445483</c:v>
                </c:pt>
                <c:pt idx="21">
                  <c:v>0.18237794769385254</c:v>
                </c:pt>
                <c:pt idx="22">
                  <c:v>0.10421604048340083</c:v>
                </c:pt>
                <c:pt idx="23">
                  <c:v>6.0792703412707913E-2</c:v>
                </c:pt>
                <c:pt idx="24">
                  <c:v>3.6475624648339276E-2</c:v>
                </c:pt>
              </c:numCache>
            </c:numRef>
          </c:yVal>
          <c:smooth val="1"/>
          <c:extLst>
            <c:ext xmlns:c16="http://schemas.microsoft.com/office/drawing/2014/chart" uri="{C3380CC4-5D6E-409C-BE32-E72D297353CC}">
              <c16:uniqueId val="{00000001-3DBA-43DC-808A-89BD3CF2AAE1}"/>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63551291783601738"/>
          <c:y val="4.9925062555879057E-2"/>
          <c:w val="0.20615379500588868"/>
          <c:h val="0.1467953867547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93157</xdr:colOff>
      <xdr:row>13</xdr:row>
      <xdr:rowOff>124558</xdr:rowOff>
    </xdr:from>
    <xdr:to>
      <xdr:col>11</xdr:col>
      <xdr:colOff>231322</xdr:colOff>
      <xdr:row>33</xdr:row>
      <xdr:rowOff>54428</xdr:rowOff>
    </xdr:to>
    <xdr:graphicFrame macro="">
      <xdr:nvGraphicFramePr>
        <xdr:cNvPr id="2" name="グラフ 1">
          <a:extLst>
            <a:ext uri="{FF2B5EF4-FFF2-40B4-BE49-F238E27FC236}">
              <a16:creationId xmlns:a16="http://schemas.microsoft.com/office/drawing/2014/main" id="{8FEF34E9-9473-4BDC-BAAC-D68157C508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25</xdr:col>
      <xdr:colOff>524399</xdr:colOff>
      <xdr:row>4</xdr:row>
      <xdr:rowOff>98386</xdr:rowOff>
    </xdr:from>
    <xdr:ext cx="1282212"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A03022A1-4B54-4B5E-9CE3-F44D84BD28A1}"/>
                </a:ext>
              </a:extLst>
            </xdr:cNvPr>
            <xdr:cNvSpPr txBox="1"/>
          </xdr:nvSpPr>
          <xdr:spPr>
            <a:xfrm>
              <a:off x="15335774" y="898486"/>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A03022A1-4B54-4B5E-9CE3-F44D84BD28A1}"/>
                </a:ext>
              </a:extLst>
            </xdr:cNvPr>
            <xdr:cNvSpPr txBox="1"/>
          </xdr:nvSpPr>
          <xdr:spPr>
            <a:xfrm>
              <a:off x="15335774" y="898486"/>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25</xdr:col>
      <xdr:colOff>473110</xdr:colOff>
      <xdr:row>3</xdr:row>
      <xdr:rowOff>24071</xdr:rowOff>
    </xdr:from>
    <xdr:ext cx="1194289" cy="264560"/>
    <mc:AlternateContent xmlns:mc="http://schemas.openxmlformats.org/markup-compatibility/2006">
      <mc:Choice xmlns:a14="http://schemas.microsoft.com/office/drawing/2010/main" Requires="a14">
        <xdr:sp macro="" textlink="">
          <xdr:nvSpPr>
            <xdr:cNvPr id="4" name="テキスト ボックス 3">
              <a:extLst>
                <a:ext uri="{FF2B5EF4-FFF2-40B4-BE49-F238E27FC236}">
                  <a16:creationId xmlns:a16="http://schemas.microsoft.com/office/drawing/2014/main" id="{B83339F8-50FD-4A00-96AD-42B449FDC13F}"/>
                </a:ext>
              </a:extLst>
            </xdr:cNvPr>
            <xdr:cNvSpPr txBox="1"/>
          </xdr:nvSpPr>
          <xdr:spPr>
            <a:xfrm>
              <a:off x="15284485" y="62414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4" name="テキスト ボックス 3">
              <a:extLst>
                <a:ext uri="{FF2B5EF4-FFF2-40B4-BE49-F238E27FC236}">
                  <a16:creationId xmlns:a16="http://schemas.microsoft.com/office/drawing/2014/main" id="{B83339F8-50FD-4A00-96AD-42B449FDC13F}"/>
                </a:ext>
              </a:extLst>
            </xdr:cNvPr>
            <xdr:cNvSpPr txBox="1"/>
          </xdr:nvSpPr>
          <xdr:spPr>
            <a:xfrm>
              <a:off x="15284485" y="62414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oneCellAnchor>
    <xdr:from>
      <xdr:col>26</xdr:col>
      <xdr:colOff>5234</xdr:colOff>
      <xdr:row>5</xdr:row>
      <xdr:rowOff>150722</xdr:rowOff>
    </xdr:from>
    <xdr:ext cx="813288" cy="275717"/>
    <mc:AlternateContent xmlns:mc="http://schemas.openxmlformats.org/markup-compatibility/2006">
      <mc:Choice xmlns:a14="http://schemas.microsoft.com/office/drawing/2010/main" Requires="a14">
        <xdr:sp macro="" textlink="">
          <xdr:nvSpPr>
            <xdr:cNvPr id="5" name="テキスト ボックス 4">
              <a:extLst>
                <a:ext uri="{FF2B5EF4-FFF2-40B4-BE49-F238E27FC236}">
                  <a16:creationId xmlns:a16="http://schemas.microsoft.com/office/drawing/2014/main" id="{7D8BA93B-6BE9-4420-998C-770AFDDC0020}"/>
                </a:ext>
              </a:extLst>
            </xdr:cNvPr>
            <xdr:cNvSpPr txBox="1"/>
          </xdr:nvSpPr>
          <xdr:spPr>
            <a:xfrm>
              <a:off x="15502409" y="1150847"/>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 xmlns:m="http://schemas.openxmlformats.org/officeDocument/2006/math">
                  <m:r>
                    <m:rPr>
                      <m:sty m:val="p"/>
                    </m:rPr>
                    <a:rPr kumimoji="1" lang="en-US" sz="1100" b="0" i="0">
                      <a:solidFill>
                        <a:schemeClr val="tx1"/>
                      </a:solidFill>
                      <a:effectLst/>
                      <a:latin typeface="Cambria Math" panose="02040503050406030204" pitchFamily="18" charset="0"/>
                      <a:ea typeface="+mn-ea"/>
                      <a:cs typeface="+mn-cs"/>
                    </a:rPr>
                    <m:t>j</m:t>
                  </m:r>
                </m:oMath>
              </a14:m>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Choice>
      <mc:Fallback>
        <xdr:sp macro="" textlink="">
          <xdr:nvSpPr>
            <xdr:cNvPr id="5" name="テキスト ボックス 4">
              <a:extLst>
                <a:ext uri="{FF2B5EF4-FFF2-40B4-BE49-F238E27FC236}">
                  <a16:creationId xmlns:a16="http://schemas.microsoft.com/office/drawing/2014/main" id="{7D8BA93B-6BE9-4420-998C-770AFDDC0020}"/>
                </a:ext>
              </a:extLst>
            </xdr:cNvPr>
            <xdr:cNvSpPr txBox="1"/>
          </xdr:nvSpPr>
          <xdr:spPr>
            <a:xfrm>
              <a:off x="15502409" y="1150847"/>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j</a:t>
              </a:r>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Fallback>
    </mc:AlternateContent>
    <xdr:clientData/>
  </xdr:oneCellAnchor>
  <xdr:twoCellAnchor editAs="oneCell">
    <xdr:from>
      <xdr:col>3</xdr:col>
      <xdr:colOff>233416</xdr:colOff>
      <xdr:row>2</xdr:row>
      <xdr:rowOff>166425</xdr:rowOff>
    </xdr:from>
    <xdr:to>
      <xdr:col>9</xdr:col>
      <xdr:colOff>9826</xdr:colOff>
      <xdr:row>11</xdr:row>
      <xdr:rowOff>131883</xdr:rowOff>
    </xdr:to>
    <xdr:pic>
      <xdr:nvPicPr>
        <xdr:cNvPr id="6" name="図 5">
          <a:extLst>
            <a:ext uri="{FF2B5EF4-FFF2-40B4-BE49-F238E27FC236}">
              <a16:creationId xmlns:a16="http://schemas.microsoft.com/office/drawing/2014/main" id="{917A0E07-73F3-4C46-AAF0-6035734269F1}"/>
            </a:ext>
          </a:extLst>
        </xdr:cNvPr>
        <xdr:cNvPicPr>
          <a:picLocks noChangeAspect="1"/>
        </xdr:cNvPicPr>
      </xdr:nvPicPr>
      <xdr:blipFill>
        <a:blip xmlns:r="http://schemas.openxmlformats.org/officeDocument/2006/relationships" r:embed="rId2"/>
        <a:stretch>
          <a:fillRect/>
        </a:stretch>
      </xdr:blipFill>
      <xdr:spPr>
        <a:xfrm>
          <a:off x="833491" y="566475"/>
          <a:ext cx="3538785" cy="1765683"/>
        </a:xfrm>
        <a:prstGeom prst="rect">
          <a:avLst/>
        </a:prstGeom>
      </xdr:spPr>
    </xdr:pic>
    <xdr:clientData/>
  </xdr:twoCellAnchor>
  <xdr:twoCellAnchor>
    <xdr:from>
      <xdr:col>5</xdr:col>
      <xdr:colOff>410305</xdr:colOff>
      <xdr:row>11</xdr:row>
      <xdr:rowOff>117229</xdr:rowOff>
    </xdr:from>
    <xdr:to>
      <xdr:col>6</xdr:col>
      <xdr:colOff>238646</xdr:colOff>
      <xdr:row>12</xdr:row>
      <xdr:rowOff>177684</xdr:rowOff>
    </xdr:to>
    <mc:AlternateContent xmlns:mc="http://schemas.openxmlformats.org/markup-compatibility/2006">
      <mc:Choice xmlns:a14="http://schemas.microsoft.com/office/drawing/2010/main" Requires="a14">
        <xdr:sp macro="" textlink="">
          <xdr:nvSpPr>
            <xdr:cNvPr id="7" name="テキスト ボックス 6">
              <a:extLst>
                <a:ext uri="{FF2B5EF4-FFF2-40B4-BE49-F238E27FC236}">
                  <a16:creationId xmlns:a16="http://schemas.microsoft.com/office/drawing/2014/main" id="{EA4462D0-99FC-4377-B154-5ED2C4CD20CB}"/>
                </a:ext>
              </a:extLst>
            </xdr:cNvPr>
            <xdr:cNvSpPr txBox="1"/>
          </xdr:nvSpPr>
          <xdr:spPr>
            <a:xfrm>
              <a:off x="2248630" y="2317504"/>
              <a:ext cx="447466" cy="2604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𝑟𝑒𝑓</m:t>
                        </m:r>
                      </m:sub>
                    </m:sSub>
                  </m:oMath>
                </m:oMathPara>
              </a14:m>
              <a:endParaRPr kumimoji="1" lang="ja-JP" altLang="en-US" sz="1100"/>
            </a:p>
          </xdr:txBody>
        </xdr:sp>
      </mc:Choice>
      <mc:Fallback>
        <xdr:sp macro="" textlink="">
          <xdr:nvSpPr>
            <xdr:cNvPr id="7" name="テキスト ボックス 6">
              <a:extLst>
                <a:ext uri="{FF2B5EF4-FFF2-40B4-BE49-F238E27FC236}">
                  <a16:creationId xmlns:a16="http://schemas.microsoft.com/office/drawing/2014/main" id="{EA4462D0-99FC-4377-B154-5ED2C4CD20CB}"/>
                </a:ext>
              </a:extLst>
            </xdr:cNvPr>
            <xdr:cNvSpPr txBox="1"/>
          </xdr:nvSpPr>
          <xdr:spPr>
            <a:xfrm>
              <a:off x="2248630" y="2317504"/>
              <a:ext cx="447466" cy="2604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_𝑟𝑒𝑓</a:t>
              </a:r>
              <a:endParaRPr kumimoji="1" lang="ja-JP" altLang="en-US" sz="1100"/>
            </a:p>
          </xdr:txBody>
        </xdr:sp>
      </mc:Fallback>
    </mc:AlternateContent>
    <xdr:clientData/>
  </xdr:twoCellAnchor>
  <xdr:twoCellAnchor>
    <xdr:from>
      <xdr:col>8</xdr:col>
      <xdr:colOff>620692</xdr:colOff>
      <xdr:row>6</xdr:row>
      <xdr:rowOff>178279</xdr:rowOff>
    </xdr:from>
    <xdr:to>
      <xdr:col>8</xdr:col>
      <xdr:colOff>620692</xdr:colOff>
      <xdr:row>11</xdr:row>
      <xdr:rowOff>21979</xdr:rowOff>
    </xdr:to>
    <xdr:cxnSp macro="">
      <xdr:nvCxnSpPr>
        <xdr:cNvPr id="8" name="直線コネクタ 7">
          <a:extLst>
            <a:ext uri="{FF2B5EF4-FFF2-40B4-BE49-F238E27FC236}">
              <a16:creationId xmlns:a16="http://schemas.microsoft.com/office/drawing/2014/main" id="{AF805B8A-D48F-401F-83EC-A9F59C49742F}"/>
            </a:ext>
          </a:extLst>
        </xdr:cNvPr>
        <xdr:cNvCxnSpPr/>
      </xdr:nvCxnSpPr>
      <xdr:spPr bwMode="auto">
        <a:xfrm>
          <a:off x="4316392" y="1378429"/>
          <a:ext cx="0" cy="843825"/>
        </a:xfrm>
        <a:prstGeom prst="line">
          <a:avLst/>
        </a:prstGeom>
        <a:solidFill>
          <a:srgbClr val="FFFFFF"/>
        </a:solidFill>
        <a:ln w="9525" cap="flat" cmpd="sng" algn="ctr">
          <a:solidFill>
            <a:srgbClr val="000000"/>
          </a:solidFill>
          <a:prstDash val="solid"/>
          <a:round/>
          <a:headEnd type="arrow" w="med" len="med"/>
          <a:tailEnd type="arrow" w="med" len="med"/>
        </a:ln>
        <a:effectLst/>
      </xdr:spPr>
    </xdr:cxnSp>
    <xdr:clientData/>
  </xdr:twoCellAnchor>
  <xdr:twoCellAnchor>
    <xdr:from>
      <xdr:col>8</xdr:col>
      <xdr:colOff>311838</xdr:colOff>
      <xdr:row>6</xdr:row>
      <xdr:rowOff>141305</xdr:rowOff>
    </xdr:from>
    <xdr:to>
      <xdr:col>8</xdr:col>
      <xdr:colOff>576398</xdr:colOff>
      <xdr:row>11</xdr:row>
      <xdr:rowOff>101111</xdr:rowOff>
    </xdr:to>
    <mc:AlternateContent xmlns:mc="http://schemas.openxmlformats.org/markup-compatibility/2006">
      <mc:Choice xmlns:a14="http://schemas.microsoft.com/office/drawing/2010/main" Requires="a14">
        <xdr:sp macro="" textlink="">
          <xdr:nvSpPr>
            <xdr:cNvPr id="9" name="テキスト ボックス 8">
              <a:extLst>
                <a:ext uri="{FF2B5EF4-FFF2-40B4-BE49-F238E27FC236}">
                  <a16:creationId xmlns:a16="http://schemas.microsoft.com/office/drawing/2014/main" id="{27C8C8FE-6090-479A-9CB2-3426783D7E12}"/>
                </a:ext>
              </a:extLst>
            </xdr:cNvPr>
            <xdr:cNvSpPr txBox="1"/>
          </xdr:nvSpPr>
          <xdr:spPr>
            <a:xfrm rot="16200000">
              <a:off x="3659852" y="1689141"/>
              <a:ext cx="9599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9" name="テキスト ボックス 8">
              <a:extLst>
                <a:ext uri="{FF2B5EF4-FFF2-40B4-BE49-F238E27FC236}">
                  <a16:creationId xmlns:a16="http://schemas.microsoft.com/office/drawing/2014/main" id="{27C8C8FE-6090-479A-9CB2-3426783D7E12}"/>
                </a:ext>
              </a:extLst>
            </xdr:cNvPr>
            <xdr:cNvSpPr txBox="1"/>
          </xdr:nvSpPr>
          <xdr:spPr>
            <a:xfrm rot="16200000">
              <a:off x="3659852" y="1689141"/>
              <a:ext cx="9599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lientData/>
  </xdr:twoCellAnchor>
  <xdr:twoCellAnchor>
    <xdr:from>
      <xdr:col>3</xdr:col>
      <xdr:colOff>393138</xdr:colOff>
      <xdr:row>6</xdr:row>
      <xdr:rowOff>60709</xdr:rowOff>
    </xdr:from>
    <xdr:to>
      <xdr:col>3</xdr:col>
      <xdr:colOff>393138</xdr:colOff>
      <xdr:row>11</xdr:row>
      <xdr:rowOff>36633</xdr:rowOff>
    </xdr:to>
    <xdr:cxnSp macro="">
      <xdr:nvCxnSpPr>
        <xdr:cNvPr id="10" name="直線コネクタ 9">
          <a:extLst>
            <a:ext uri="{FF2B5EF4-FFF2-40B4-BE49-F238E27FC236}">
              <a16:creationId xmlns:a16="http://schemas.microsoft.com/office/drawing/2014/main" id="{8F4C0A15-D490-4CCF-ADCF-27684E295717}"/>
            </a:ext>
          </a:extLst>
        </xdr:cNvPr>
        <xdr:cNvCxnSpPr/>
      </xdr:nvCxnSpPr>
      <xdr:spPr bwMode="auto">
        <a:xfrm>
          <a:off x="993213" y="1260859"/>
          <a:ext cx="0" cy="976049"/>
        </a:xfrm>
        <a:prstGeom prst="line">
          <a:avLst/>
        </a:prstGeom>
        <a:solidFill>
          <a:srgbClr val="FFFFFF"/>
        </a:solidFill>
        <a:ln w="9525" cap="flat" cmpd="sng" algn="ctr">
          <a:solidFill>
            <a:srgbClr val="000000"/>
          </a:solidFill>
          <a:prstDash val="solid"/>
          <a:round/>
          <a:headEnd type="arrow" w="med" len="med"/>
          <a:tailEnd type="arrow" w="med" len="med"/>
        </a:ln>
        <a:effectLst/>
      </xdr:spPr>
    </xdr:cxnSp>
    <xdr:clientData/>
  </xdr:twoCellAnchor>
  <xdr:twoCellAnchor>
    <xdr:from>
      <xdr:col>3</xdr:col>
      <xdr:colOff>108857</xdr:colOff>
      <xdr:row>6</xdr:row>
      <xdr:rowOff>155959</xdr:rowOff>
    </xdr:from>
    <xdr:to>
      <xdr:col>3</xdr:col>
      <xdr:colOff>373417</xdr:colOff>
      <xdr:row>10</xdr:row>
      <xdr:rowOff>160145</xdr:rowOff>
    </xdr:to>
    <mc:AlternateContent xmlns:mc="http://schemas.openxmlformats.org/markup-compatibility/2006">
      <mc:Choice xmlns:a14="http://schemas.microsoft.com/office/drawing/2010/main" Requires="a14">
        <xdr:sp macro="" textlink="">
          <xdr:nvSpPr>
            <xdr:cNvPr id="11" name="テキスト ボックス 10">
              <a:extLst>
                <a:ext uri="{FF2B5EF4-FFF2-40B4-BE49-F238E27FC236}">
                  <a16:creationId xmlns:a16="http://schemas.microsoft.com/office/drawing/2014/main" id="{1C63F8E7-741C-4B4A-803F-7B5F24179C9F}"/>
                </a:ext>
              </a:extLst>
            </xdr:cNvPr>
            <xdr:cNvSpPr txBox="1"/>
          </xdr:nvSpPr>
          <xdr:spPr>
            <a:xfrm rot="16200000">
              <a:off x="439069" y="1625972"/>
              <a:ext cx="80428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1" name="テキスト ボックス 10">
              <a:extLst>
                <a:ext uri="{FF2B5EF4-FFF2-40B4-BE49-F238E27FC236}">
                  <a16:creationId xmlns:a16="http://schemas.microsoft.com/office/drawing/2014/main" id="{1C63F8E7-741C-4B4A-803F-7B5F24179C9F}"/>
                </a:ext>
              </a:extLst>
            </xdr:cNvPr>
            <xdr:cNvSpPr txBox="1"/>
          </xdr:nvSpPr>
          <xdr:spPr>
            <a:xfrm rot="16200000">
              <a:off x="439069" y="1625972"/>
              <a:ext cx="80428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lientData/>
  </xdr:twoCellAnchor>
  <xdr:twoCellAnchor>
    <xdr:from>
      <xdr:col>8</xdr:col>
      <xdr:colOff>356926</xdr:colOff>
      <xdr:row>5</xdr:row>
      <xdr:rowOff>45008</xdr:rowOff>
    </xdr:from>
    <xdr:to>
      <xdr:col>9</xdr:col>
      <xdr:colOff>144445</xdr:colOff>
      <xdr:row>6</xdr:row>
      <xdr:rowOff>105461</xdr:rowOff>
    </xdr:to>
    <mc:AlternateContent xmlns:mc="http://schemas.openxmlformats.org/markup-compatibility/2006">
      <mc:Choice xmlns:a14="http://schemas.microsoft.com/office/drawing/2010/main" Requires="a14">
        <xdr:sp macro="" textlink="">
          <xdr:nvSpPr>
            <xdr:cNvPr id="12" name="テキスト ボックス 11">
              <a:extLst>
                <a:ext uri="{FF2B5EF4-FFF2-40B4-BE49-F238E27FC236}">
                  <a16:creationId xmlns:a16="http://schemas.microsoft.com/office/drawing/2014/main" id="{2C08DEB0-86ED-499C-8D93-468486933139}"/>
                </a:ext>
              </a:extLst>
            </xdr:cNvPr>
            <xdr:cNvSpPr txBox="1"/>
          </xdr:nvSpPr>
          <xdr:spPr>
            <a:xfrm>
              <a:off x="4052626" y="1045133"/>
              <a:ext cx="454269"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oMath>
                </m:oMathPara>
              </a14:m>
              <a:endParaRPr kumimoji="1" lang="ja-JP" altLang="en-US" sz="1100"/>
            </a:p>
          </xdr:txBody>
        </xdr:sp>
      </mc:Choice>
      <mc:Fallback>
        <xdr:sp macro="" textlink="">
          <xdr:nvSpPr>
            <xdr:cNvPr id="12" name="テキスト ボックス 11">
              <a:extLst>
                <a:ext uri="{FF2B5EF4-FFF2-40B4-BE49-F238E27FC236}">
                  <a16:creationId xmlns:a16="http://schemas.microsoft.com/office/drawing/2014/main" id="{2C08DEB0-86ED-499C-8D93-468486933139}"/>
                </a:ext>
              </a:extLst>
            </xdr:cNvPr>
            <xdr:cNvSpPr txBox="1"/>
          </xdr:nvSpPr>
          <xdr:spPr>
            <a:xfrm>
              <a:off x="4052626" y="1045133"/>
              <a:ext cx="454269"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endParaRPr kumimoji="1" lang="ja-JP" altLang="en-US" sz="1100"/>
            </a:p>
          </xdr:txBody>
        </xdr:sp>
      </mc:Fallback>
    </mc:AlternateContent>
    <xdr:clientData/>
  </xdr:twoCellAnchor>
  <xdr:twoCellAnchor>
    <xdr:from>
      <xdr:col>3</xdr:col>
      <xdr:colOff>152817</xdr:colOff>
      <xdr:row>4</xdr:row>
      <xdr:rowOff>197827</xdr:rowOff>
    </xdr:from>
    <xdr:to>
      <xdr:col>3</xdr:col>
      <xdr:colOff>607086</xdr:colOff>
      <xdr:row>6</xdr:row>
      <xdr:rowOff>54173</xdr:rowOff>
    </xdr:to>
    <mc:AlternateContent xmlns:mc="http://schemas.openxmlformats.org/markup-compatibility/2006">
      <mc:Choice xmlns:a14="http://schemas.microsoft.com/office/drawing/2010/main" Requires="a14">
        <xdr:sp macro="" textlink="">
          <xdr:nvSpPr>
            <xdr:cNvPr id="13" name="テキスト ボックス 12">
              <a:extLst>
                <a:ext uri="{FF2B5EF4-FFF2-40B4-BE49-F238E27FC236}">
                  <a16:creationId xmlns:a16="http://schemas.microsoft.com/office/drawing/2014/main" id="{5B83C253-0D31-4CEA-A536-BEC5403C82ED}"/>
                </a:ext>
              </a:extLst>
            </xdr:cNvPr>
            <xdr:cNvSpPr txBox="1"/>
          </xdr:nvSpPr>
          <xdr:spPr>
            <a:xfrm>
              <a:off x="752892" y="997927"/>
              <a:ext cx="454269" cy="2563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oMath>
                </m:oMathPara>
              </a14:m>
              <a:endParaRPr kumimoji="1" lang="ja-JP" altLang="en-US" sz="1100"/>
            </a:p>
          </xdr:txBody>
        </xdr:sp>
      </mc:Choice>
      <mc:Fallback>
        <xdr:sp macro="" textlink="">
          <xdr:nvSpPr>
            <xdr:cNvPr id="13" name="テキスト ボックス 12">
              <a:extLst>
                <a:ext uri="{FF2B5EF4-FFF2-40B4-BE49-F238E27FC236}">
                  <a16:creationId xmlns:a16="http://schemas.microsoft.com/office/drawing/2014/main" id="{5B83C253-0D31-4CEA-A536-BEC5403C82ED}"/>
                </a:ext>
              </a:extLst>
            </xdr:cNvPr>
            <xdr:cNvSpPr txBox="1"/>
          </xdr:nvSpPr>
          <xdr:spPr>
            <a:xfrm>
              <a:off x="752892" y="997927"/>
              <a:ext cx="454269" cy="2563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endParaRPr kumimoji="1" lang="ja-JP" altLang="en-US" sz="1100"/>
            </a:p>
          </xdr:txBody>
        </xdr:sp>
      </mc:Fallback>
    </mc:AlternateContent>
    <xdr:clientData/>
  </xdr:twoCellAnchor>
  <xdr:twoCellAnchor>
    <xdr:from>
      <xdr:col>4</xdr:col>
      <xdr:colOff>10465</xdr:colOff>
      <xdr:row>7</xdr:row>
      <xdr:rowOff>76409</xdr:rowOff>
    </xdr:from>
    <xdr:to>
      <xdr:col>4</xdr:col>
      <xdr:colOff>464734</xdr:colOff>
      <xdr:row>8</xdr:row>
      <xdr:rowOff>136862</xdr:rowOff>
    </xdr:to>
    <mc:AlternateContent xmlns:mc="http://schemas.openxmlformats.org/markup-compatibility/2006">
      <mc:Choice xmlns:a14="http://schemas.microsoft.com/office/drawing/2010/main" Requires="a14">
        <xdr:sp macro="" textlink="">
          <xdr:nvSpPr>
            <xdr:cNvPr id="14" name="テキスト ボックス 13">
              <a:extLst>
                <a:ext uri="{FF2B5EF4-FFF2-40B4-BE49-F238E27FC236}">
                  <a16:creationId xmlns:a16="http://schemas.microsoft.com/office/drawing/2014/main" id="{6C857C96-3611-418F-9CAA-AE2E43B6B7E3}"/>
                </a:ext>
              </a:extLst>
            </xdr:cNvPr>
            <xdr:cNvSpPr txBox="1"/>
          </xdr:nvSpPr>
          <xdr:spPr>
            <a:xfrm>
              <a:off x="1229665" y="1476584"/>
              <a:ext cx="454269"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4" name="テキスト ボックス 13">
              <a:extLst>
                <a:ext uri="{FF2B5EF4-FFF2-40B4-BE49-F238E27FC236}">
                  <a16:creationId xmlns:a16="http://schemas.microsoft.com/office/drawing/2014/main" id="{6C857C96-3611-418F-9CAA-AE2E43B6B7E3}"/>
                </a:ext>
              </a:extLst>
            </xdr:cNvPr>
            <xdr:cNvSpPr txBox="1"/>
          </xdr:nvSpPr>
          <xdr:spPr>
            <a:xfrm>
              <a:off x="1229665" y="1476584"/>
              <a:ext cx="454269"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xdr:clientData/>
  </xdr:twoCellAnchor>
  <xdr:twoCellAnchor>
    <xdr:from>
      <xdr:col>4</xdr:col>
      <xdr:colOff>596619</xdr:colOff>
      <xdr:row>2</xdr:row>
      <xdr:rowOff>203061</xdr:rowOff>
    </xdr:from>
    <xdr:to>
      <xdr:col>5</xdr:col>
      <xdr:colOff>424959</xdr:colOff>
      <xdr:row>4</xdr:row>
      <xdr:rowOff>59406</xdr:rowOff>
    </xdr:to>
    <mc:AlternateContent xmlns:mc="http://schemas.openxmlformats.org/markup-compatibility/2006">
      <mc:Choice xmlns:a14="http://schemas.microsoft.com/office/drawing/2010/main" Requires="a14">
        <xdr:sp macro="" textlink="">
          <xdr:nvSpPr>
            <xdr:cNvPr id="15" name="テキスト ボックス 14">
              <a:extLst>
                <a:ext uri="{FF2B5EF4-FFF2-40B4-BE49-F238E27FC236}">
                  <a16:creationId xmlns:a16="http://schemas.microsoft.com/office/drawing/2014/main" id="{5CECB14F-7A06-4751-A7DF-C4FB13C9E888}"/>
                </a:ext>
              </a:extLst>
            </xdr:cNvPr>
            <xdr:cNvSpPr txBox="1"/>
          </xdr:nvSpPr>
          <xdr:spPr>
            <a:xfrm>
              <a:off x="1815819" y="603111"/>
              <a:ext cx="447465" cy="25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15" name="テキスト ボックス 14">
              <a:extLst>
                <a:ext uri="{FF2B5EF4-FFF2-40B4-BE49-F238E27FC236}">
                  <a16:creationId xmlns:a16="http://schemas.microsoft.com/office/drawing/2014/main" id="{5CECB14F-7A06-4751-A7DF-C4FB13C9E888}"/>
                </a:ext>
              </a:extLst>
            </xdr:cNvPr>
            <xdr:cNvSpPr txBox="1"/>
          </xdr:nvSpPr>
          <xdr:spPr>
            <a:xfrm>
              <a:off x="1815819" y="603111"/>
              <a:ext cx="447465" cy="25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𝑅_2</a:t>
              </a:r>
              <a:endParaRPr kumimoji="1" lang="ja-JP" altLang="en-US" sz="1100"/>
            </a:p>
          </xdr:txBody>
        </xdr:sp>
      </mc:Fallback>
    </mc:AlternateContent>
    <xdr:clientData/>
  </xdr:twoCellAnchor>
  <xdr:twoCellAnchor>
    <xdr:from>
      <xdr:col>3</xdr:col>
      <xdr:colOff>526490</xdr:colOff>
      <xdr:row>4</xdr:row>
      <xdr:rowOff>117232</xdr:rowOff>
    </xdr:from>
    <xdr:to>
      <xdr:col>4</xdr:col>
      <xdr:colOff>354830</xdr:colOff>
      <xdr:row>5</xdr:row>
      <xdr:rowOff>177685</xdr:rowOff>
    </xdr:to>
    <mc:AlternateContent xmlns:mc="http://schemas.openxmlformats.org/markup-compatibility/2006">
      <mc:Choice xmlns:a14="http://schemas.microsoft.com/office/drawing/2010/main" Requires="a14">
        <xdr:sp macro="" textlink="">
          <xdr:nvSpPr>
            <xdr:cNvPr id="16" name="テキスト ボックス 15">
              <a:extLst>
                <a:ext uri="{FF2B5EF4-FFF2-40B4-BE49-F238E27FC236}">
                  <a16:creationId xmlns:a16="http://schemas.microsoft.com/office/drawing/2014/main" id="{02E5D265-F684-4B3E-AC76-F3A4BF653F02}"/>
                </a:ext>
              </a:extLst>
            </xdr:cNvPr>
            <xdr:cNvSpPr txBox="1"/>
          </xdr:nvSpPr>
          <xdr:spPr>
            <a:xfrm>
              <a:off x="1126565" y="917332"/>
              <a:ext cx="447465"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6" name="テキスト ボックス 15">
              <a:extLst>
                <a:ext uri="{FF2B5EF4-FFF2-40B4-BE49-F238E27FC236}">
                  <a16:creationId xmlns:a16="http://schemas.microsoft.com/office/drawing/2014/main" id="{02E5D265-F684-4B3E-AC76-F3A4BF653F02}"/>
                </a:ext>
              </a:extLst>
            </xdr:cNvPr>
            <xdr:cNvSpPr txBox="1"/>
          </xdr:nvSpPr>
          <xdr:spPr>
            <a:xfrm>
              <a:off x="1126565" y="917332"/>
              <a:ext cx="447465"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𝐶_1</a:t>
              </a:r>
              <a:endParaRPr kumimoji="1" lang="ja-JP" altLang="en-US" sz="1100"/>
            </a:p>
          </xdr:txBody>
        </xdr:sp>
      </mc:Fallback>
    </mc:AlternateContent>
    <xdr:clientData/>
  </xdr:twoCellAnchor>
  <xdr:twoCellAnchor>
    <xdr:from>
      <xdr:col>4</xdr:col>
      <xdr:colOff>523349</xdr:colOff>
      <xdr:row>4</xdr:row>
      <xdr:rowOff>87922</xdr:rowOff>
    </xdr:from>
    <xdr:to>
      <xdr:col>5</xdr:col>
      <xdr:colOff>351689</xdr:colOff>
      <xdr:row>5</xdr:row>
      <xdr:rowOff>148375</xdr:rowOff>
    </xdr:to>
    <mc:AlternateContent xmlns:mc="http://schemas.openxmlformats.org/markup-compatibility/2006">
      <mc:Choice xmlns:a14="http://schemas.microsoft.com/office/drawing/2010/main" Requires="a14">
        <xdr:sp macro="" textlink="">
          <xdr:nvSpPr>
            <xdr:cNvPr id="17" name="テキスト ボックス 16">
              <a:extLst>
                <a:ext uri="{FF2B5EF4-FFF2-40B4-BE49-F238E27FC236}">
                  <a16:creationId xmlns:a16="http://schemas.microsoft.com/office/drawing/2014/main" id="{C182B962-96B3-4E27-9208-B061A41E9BD7}"/>
                </a:ext>
              </a:extLst>
            </xdr:cNvPr>
            <xdr:cNvSpPr txBox="1"/>
          </xdr:nvSpPr>
          <xdr:spPr>
            <a:xfrm>
              <a:off x="1742549" y="888022"/>
              <a:ext cx="447465"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17" name="テキスト ボックス 16">
              <a:extLst>
                <a:ext uri="{FF2B5EF4-FFF2-40B4-BE49-F238E27FC236}">
                  <a16:creationId xmlns:a16="http://schemas.microsoft.com/office/drawing/2014/main" id="{C182B962-96B3-4E27-9208-B061A41E9BD7}"/>
                </a:ext>
              </a:extLst>
            </xdr:cNvPr>
            <xdr:cNvSpPr txBox="1"/>
          </xdr:nvSpPr>
          <xdr:spPr>
            <a:xfrm>
              <a:off x="1742549" y="888022"/>
              <a:ext cx="447465"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𝐶_2</a:t>
              </a:r>
              <a:endParaRPr kumimoji="1" lang="ja-JP" altLang="en-US" sz="1100"/>
            </a:p>
          </xdr:txBody>
        </xdr:sp>
      </mc:Fallback>
    </mc:AlternateContent>
    <xdr:clientData/>
  </xdr:twoCellAnchor>
  <xdr:twoCellAnchor>
    <xdr:from>
      <xdr:col>5</xdr:col>
      <xdr:colOff>564171</xdr:colOff>
      <xdr:row>7</xdr:row>
      <xdr:rowOff>127699</xdr:rowOff>
    </xdr:from>
    <xdr:to>
      <xdr:col>6</xdr:col>
      <xdr:colOff>392512</xdr:colOff>
      <xdr:row>8</xdr:row>
      <xdr:rowOff>188152</xdr:rowOff>
    </xdr:to>
    <mc:AlternateContent xmlns:mc="http://schemas.openxmlformats.org/markup-compatibility/2006">
      <mc:Choice xmlns:a14="http://schemas.microsoft.com/office/drawing/2010/main" Requires="a14">
        <xdr:sp macro="" textlink="">
          <xdr:nvSpPr>
            <xdr:cNvPr id="18" name="テキスト ボックス 17">
              <a:extLst>
                <a:ext uri="{FF2B5EF4-FFF2-40B4-BE49-F238E27FC236}">
                  <a16:creationId xmlns:a16="http://schemas.microsoft.com/office/drawing/2014/main" id="{085C328F-B570-4187-843E-5C8D3D816497}"/>
                </a:ext>
              </a:extLst>
            </xdr:cNvPr>
            <xdr:cNvSpPr txBox="1"/>
          </xdr:nvSpPr>
          <xdr:spPr>
            <a:xfrm>
              <a:off x="2402496" y="1527874"/>
              <a:ext cx="447466"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3</m:t>
                        </m:r>
                      </m:sub>
                    </m:sSub>
                  </m:oMath>
                </m:oMathPara>
              </a14:m>
              <a:endParaRPr kumimoji="1" lang="ja-JP" altLang="en-US" sz="1100"/>
            </a:p>
          </xdr:txBody>
        </xdr:sp>
      </mc:Choice>
      <mc:Fallback>
        <xdr:sp macro="" textlink="">
          <xdr:nvSpPr>
            <xdr:cNvPr id="18" name="テキスト ボックス 17">
              <a:extLst>
                <a:ext uri="{FF2B5EF4-FFF2-40B4-BE49-F238E27FC236}">
                  <a16:creationId xmlns:a16="http://schemas.microsoft.com/office/drawing/2014/main" id="{085C328F-B570-4187-843E-5C8D3D816497}"/>
                </a:ext>
              </a:extLst>
            </xdr:cNvPr>
            <xdr:cNvSpPr txBox="1"/>
          </xdr:nvSpPr>
          <xdr:spPr>
            <a:xfrm>
              <a:off x="2402496" y="1527874"/>
              <a:ext cx="447466"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𝑅_3</a:t>
              </a:r>
              <a:endParaRPr kumimoji="1" lang="ja-JP" altLang="en-US" sz="1100"/>
            </a:p>
          </xdr:txBody>
        </xdr:sp>
      </mc:Fallback>
    </mc:AlternateContent>
    <xdr:clientData/>
  </xdr:twoCellAnchor>
  <xdr:twoCellAnchor>
    <xdr:from>
      <xdr:col>5</xdr:col>
      <xdr:colOff>505556</xdr:colOff>
      <xdr:row>4</xdr:row>
      <xdr:rowOff>87925</xdr:rowOff>
    </xdr:from>
    <xdr:to>
      <xdr:col>6</xdr:col>
      <xdr:colOff>333897</xdr:colOff>
      <xdr:row>5</xdr:row>
      <xdr:rowOff>148378</xdr:rowOff>
    </xdr:to>
    <mc:AlternateContent xmlns:mc="http://schemas.openxmlformats.org/markup-compatibility/2006">
      <mc:Choice xmlns:a14="http://schemas.microsoft.com/office/drawing/2010/main" Requires="a14">
        <xdr:sp macro="" textlink="">
          <xdr:nvSpPr>
            <xdr:cNvPr id="19" name="テキスト ボックス 18">
              <a:extLst>
                <a:ext uri="{FF2B5EF4-FFF2-40B4-BE49-F238E27FC236}">
                  <a16:creationId xmlns:a16="http://schemas.microsoft.com/office/drawing/2014/main" id="{B3564EE3-1059-4954-8346-E0831BEF406D}"/>
                </a:ext>
              </a:extLst>
            </xdr:cNvPr>
            <xdr:cNvSpPr txBox="1"/>
          </xdr:nvSpPr>
          <xdr:spPr>
            <a:xfrm>
              <a:off x="2343881" y="888025"/>
              <a:ext cx="447466"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3</m:t>
                        </m:r>
                      </m:sub>
                    </m:sSub>
                  </m:oMath>
                </m:oMathPara>
              </a14:m>
              <a:endParaRPr kumimoji="1" lang="ja-JP" altLang="en-US" sz="1100"/>
            </a:p>
          </xdr:txBody>
        </xdr:sp>
      </mc:Choice>
      <mc:Fallback>
        <xdr:sp macro="" textlink="">
          <xdr:nvSpPr>
            <xdr:cNvPr id="19" name="テキスト ボックス 18">
              <a:extLst>
                <a:ext uri="{FF2B5EF4-FFF2-40B4-BE49-F238E27FC236}">
                  <a16:creationId xmlns:a16="http://schemas.microsoft.com/office/drawing/2014/main" id="{B3564EE3-1059-4954-8346-E0831BEF406D}"/>
                </a:ext>
              </a:extLst>
            </xdr:cNvPr>
            <xdr:cNvSpPr txBox="1"/>
          </xdr:nvSpPr>
          <xdr:spPr>
            <a:xfrm>
              <a:off x="2343881" y="888025"/>
              <a:ext cx="447466"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𝐶_3</a:t>
              </a:r>
              <a:endParaRPr kumimoji="1" lang="ja-JP" altLang="en-US" sz="1100"/>
            </a:p>
          </xdr:txBody>
        </xdr:sp>
      </mc:Fallback>
    </mc:AlternateContent>
    <xdr:clientData/>
  </xdr:twoCellAnchor>
  <xdr:oneCellAnchor>
    <xdr:from>
      <xdr:col>11</xdr:col>
      <xdr:colOff>575685</xdr:colOff>
      <xdr:row>8</xdr:row>
      <xdr:rowOff>155913</xdr:rowOff>
    </xdr:from>
    <xdr:ext cx="4791809" cy="632289"/>
    <mc:AlternateContent xmlns:mc="http://schemas.openxmlformats.org/markup-compatibility/2006">
      <mc:Choice xmlns:a14="http://schemas.microsoft.com/office/drawing/2010/main" Requires="a14">
        <xdr:sp macro="" textlink="">
          <xdr:nvSpPr>
            <xdr:cNvPr id="20" name="テキスト ボックス 19">
              <a:extLst>
                <a:ext uri="{FF2B5EF4-FFF2-40B4-BE49-F238E27FC236}">
                  <a16:creationId xmlns:a16="http://schemas.microsoft.com/office/drawing/2014/main" id="{C606F32A-46C1-40BC-A2DA-3654B13C9932}"/>
                </a:ext>
              </a:extLst>
            </xdr:cNvPr>
            <xdr:cNvSpPr txBox="1"/>
          </xdr:nvSpPr>
          <xdr:spPr>
            <a:xfrm>
              <a:off x="6176385" y="1756113"/>
              <a:ext cx="4791809" cy="632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solidFill>
                          <a:schemeClr val="dk1"/>
                        </a:solidFill>
                        <a:effectLst/>
                        <a:latin typeface="Cambria Math" panose="02040503050406030204" pitchFamily="18" charset="0"/>
                        <a:ea typeface="+mn-ea"/>
                        <a:cs typeface="+mn-cs"/>
                      </a:rPr>
                      <m:t>[°]</m:t>
                    </m:r>
                    <m:r>
                      <a:rPr kumimoji="1" lang="en-US" sz="1100" b="0" i="1">
                        <a:latin typeface="Cambria Math" panose="02040503050406030204" pitchFamily="18" charset="0"/>
                        <a:ea typeface="Meiryo UI" panose="020B0604030504040204" pitchFamily="50" charset="-128"/>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180</m:t>
                        </m:r>
                      </m:num>
                      <m:den>
                        <m:r>
                          <a:rPr kumimoji="1" lang="en-US" sz="1100" b="0" i="1">
                            <a:solidFill>
                              <a:schemeClr val="dk1"/>
                            </a:solidFill>
                            <a:effectLst/>
                            <a:latin typeface="Cambria Math" panose="02040503050406030204" pitchFamily="18" charset="0"/>
                            <a:ea typeface="+mn-ea"/>
                            <a:cs typeface="+mn-cs"/>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3</m:t>
                                        </m:r>
                                      </m:sub>
                                    </m:sSub>
                                  </m:den>
                                </m:f>
                                <m:r>
                                  <a:rPr kumimoji="1" lang="en-US" sz="1100" b="0" i="1">
                                    <a:solidFill>
                                      <a:schemeClr val="dk1"/>
                                    </a:solidFill>
                                    <a:effectLst/>
                                    <a:latin typeface="Cambria Math" panose="02040503050406030204" pitchFamily="18" charset="0"/>
                                    <a:ea typeface="+mn-ea"/>
                                    <a:cs typeface="+mn-cs"/>
                                  </a:rPr>
                                  <m:t>+</m:t>
                                </m:r>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3</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3</m:t>
                                            </m:r>
                                          </m:sub>
                                        </m:sSub>
                                      </m:den>
                                    </m:f>
                                  </m:e>
                                </m:d>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num>
                              <m:den>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den>
                                </m:f>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3</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3</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3</m:t>
                                            </m:r>
                                          </m:sub>
                                        </m:sSub>
                                      </m:den>
                                    </m:f>
                                  </m:e>
                                </m:d>
                                <m:r>
                                  <a:rPr kumimoji="1" lang="en-US" sz="1100" b="0" i="1">
                                    <a:solidFill>
                                      <a:schemeClr val="dk1"/>
                                    </a:solidFill>
                                    <a:effectLst/>
                                    <a:latin typeface="Cambria Math" panose="02040503050406030204" pitchFamily="18" charset="0"/>
                                    <a:ea typeface="+mn-ea"/>
                                    <a:cs typeface="+mn-cs"/>
                                  </a:rPr>
                                  <m:t>𝜔</m:t>
                                </m:r>
                                <m:r>
                                  <a:rPr kumimoji="1" lang="en-US" sz="1100" b="0" i="1">
                                    <a:solidFill>
                                      <a:schemeClr val="dk1"/>
                                    </a:solidFill>
                                    <a:effectLst/>
                                    <a:latin typeface="Cambria Math" panose="02040503050406030204" pitchFamily="18" charset="0"/>
                                    <a:ea typeface="+mn-ea"/>
                                    <a:cs typeface="+mn-cs"/>
                                  </a:rPr>
                                  <m:t>+</m:t>
                                </m:r>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3</m:t>
                                    </m:r>
                                  </m:sup>
                                </m:sSup>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20" name="テキスト ボックス 19">
              <a:extLst>
                <a:ext uri="{FF2B5EF4-FFF2-40B4-BE49-F238E27FC236}">
                  <a16:creationId xmlns:a16="http://schemas.microsoft.com/office/drawing/2014/main" id="{C606F32A-46C1-40BC-A2DA-3654B13C9932}"/>
                </a:ext>
              </a:extLst>
            </xdr:cNvPr>
            <xdr:cNvSpPr txBox="1"/>
          </xdr:nvSpPr>
          <xdr:spPr>
            <a:xfrm>
              <a:off x="6176385" y="1756113"/>
              <a:ext cx="4791809" cy="632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a:t>
              </a:r>
              <a:r>
                <a:rPr kumimoji="1" lang="en-US" sz="1100" b="0" i="0">
                  <a:latin typeface="Cambria Math" panose="02040503050406030204" pitchFamily="18" charset="0"/>
                  <a:ea typeface="Meiryo UI" panose="020B0604030504040204" pitchFamily="50" charset="-128"/>
                </a:rPr>
                <a:t>=</a:t>
              </a:r>
              <a:r>
                <a:rPr kumimoji="1" lang="en-US" sz="1100" b="0" i="0">
                  <a:solidFill>
                    <a:schemeClr val="dk1"/>
                  </a:solidFill>
                  <a:effectLst/>
                  <a:latin typeface="Cambria Math" panose="02040503050406030204" pitchFamily="18" charset="0"/>
                  <a:ea typeface="+mn-ea"/>
                  <a:cs typeface="+mn-cs"/>
                </a:rPr>
                <a:t>180/𝜋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((−1/(𝑅_1 𝑅_2 𝑅_3 𝐶_1 𝐶_2 𝐶_3 )+(1/(𝑅_1 𝐶_1 )+1/(𝑅_3 𝐶_1 )+1/(𝑅_2 𝐶_3 )+1/(𝑅_3 𝐶_3 )) 𝜔^2)/(−1/𝑅_3  (1/(𝑅_1 𝐶_1 𝐶_2 )+1/(𝑅_1 𝐶_1 𝐶_3 )+1/(𝑅_2 𝐶_1 𝐶_3 )+1/(𝑅_2 𝐶_2 𝐶_3 ))𝜔+𝜔^3 ))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11</xdr:col>
      <xdr:colOff>407166</xdr:colOff>
      <xdr:row>2</xdr:row>
      <xdr:rowOff>108858</xdr:rowOff>
    </xdr:from>
    <xdr:ext cx="8645770" cy="1040130"/>
    <mc:AlternateContent xmlns:mc="http://schemas.openxmlformats.org/markup-compatibility/2006">
      <mc:Choice xmlns:a14="http://schemas.microsoft.com/office/drawing/2010/main" Requires="a14">
        <xdr:sp macro="" textlink="">
          <xdr:nvSpPr>
            <xdr:cNvPr id="21" name="テキスト ボックス 20">
              <a:extLst>
                <a:ext uri="{FF2B5EF4-FFF2-40B4-BE49-F238E27FC236}">
                  <a16:creationId xmlns:a16="http://schemas.microsoft.com/office/drawing/2014/main" id="{7D383BED-9A88-4557-B884-826EE5635ABD}"/>
                </a:ext>
              </a:extLst>
            </xdr:cNvPr>
            <xdr:cNvSpPr txBox="1"/>
          </xdr:nvSpPr>
          <xdr:spPr>
            <a:xfrm>
              <a:off x="6007866" y="508908"/>
              <a:ext cx="8645770" cy="1040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𝐺𝑎𝑖𝑛</m:t>
                    </m:r>
                    <m:r>
                      <a:rPr kumimoji="1" lang="en-US" sz="1100" b="0" i="1">
                        <a:solidFill>
                          <a:schemeClr val="tx1"/>
                        </a:solidFill>
                        <a:effectLst/>
                        <a:latin typeface="Cambria Math" panose="02040503050406030204" pitchFamily="18" charset="0"/>
                        <a:ea typeface="+mn-ea"/>
                        <a:cs typeface="+mn-cs"/>
                      </a:rPr>
                      <m:t>=</m:t>
                    </m:r>
                    <m:d>
                      <m:dPr>
                        <m:begChr m:val="|"/>
                        <m:endChr m:val="|"/>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𝑜𝑢𝑡</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𝑖𝑛</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den>
                        </m:f>
                      </m:e>
                    </m:d>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den>
                        </m:f>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3</m:t>
                            </m:r>
                          </m:sup>
                        </m:sSup>
                      </m:num>
                      <m:den>
                        <m:rad>
                          <m:radPr>
                            <m:degHide m:val="on"/>
                            <m:ctrlPr>
                              <a:rPr kumimoji="1" lang="en-US" sz="1100" b="0" i="1">
                                <a:solidFill>
                                  <a:schemeClr val="tx1"/>
                                </a:solidFill>
                                <a:effectLst/>
                                <a:latin typeface="Cambria Math" panose="02040503050406030204" pitchFamily="18" charset="0"/>
                                <a:ea typeface="+mn-ea"/>
                                <a:cs typeface="+mn-cs"/>
                              </a:rPr>
                            </m:ctrlPr>
                          </m:radPr>
                          <m:deg/>
                          <m:e>
                            <m:sSup>
                              <m:sSupPr>
                                <m:ctrlPr>
                                  <a:rPr kumimoji="1" lang="en-US" sz="1100" b="0" i="1">
                                    <a:solidFill>
                                      <a:schemeClr val="tx1"/>
                                    </a:solidFill>
                                    <a:effectLst/>
                                    <a:latin typeface="Cambria Math" panose="02040503050406030204" pitchFamily="18" charset="0"/>
                                    <a:ea typeface="+mn-ea"/>
                                    <a:cs typeface="+mn-cs"/>
                                  </a:rPr>
                                </m:ctrlPr>
                              </m:sSupPr>
                              <m:e>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den>
                                    </m:f>
                                    <m:r>
                                      <a:rPr kumimoji="1" lang="en-US" sz="1100" b="0" i="1">
                                        <a:solidFill>
                                          <a:schemeClr val="tx1"/>
                                        </a:solidFill>
                                        <a:effectLst/>
                                        <a:latin typeface="Cambria Math" panose="02040503050406030204" pitchFamily="18" charset="0"/>
                                        <a:ea typeface="+mn-ea"/>
                                        <a:cs typeface="+mn-cs"/>
                                      </a:rPr>
                                      <m:t>−</m:t>
                                    </m:r>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den>
                                        </m:f>
                                      </m:e>
                                    </m:d>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2</m:t>
                                        </m:r>
                                      </m:sup>
                                    </m:sSup>
                                  </m:e>
                                </m:d>
                              </m:e>
                              <m:sup>
                                <m:r>
                                  <a:rPr kumimoji="1" lang="en-US" sz="1100" b="0" i="1">
                                    <a:solidFill>
                                      <a:schemeClr val="tx1"/>
                                    </a:solidFill>
                                    <a:effectLst/>
                                    <a:latin typeface="Cambria Math" panose="02040503050406030204" pitchFamily="18" charset="0"/>
                                    <a:ea typeface="+mn-ea"/>
                                    <a:cs typeface="+mn-cs"/>
                                  </a:rPr>
                                  <m:t>2</m:t>
                                </m:r>
                              </m:sup>
                            </m:sSup>
                            <m:r>
                              <a:rPr kumimoji="1" lang="en-US" sz="1100" b="0" i="1">
                                <a:solidFill>
                                  <a:schemeClr val="tx1"/>
                                </a:solidFill>
                                <a:effectLst/>
                                <a:latin typeface="Cambria Math" panose="02040503050406030204" pitchFamily="18" charset="0"/>
                                <a:ea typeface="+mn-ea"/>
                                <a:cs typeface="+mn-cs"/>
                              </a:rPr>
                              <m:t>+</m:t>
                            </m:r>
                            <m:sSup>
                              <m:sSupPr>
                                <m:ctrlPr>
                                  <a:rPr kumimoji="1" lang="en-US" sz="1100" b="0" i="1">
                                    <a:solidFill>
                                      <a:schemeClr val="tx1"/>
                                    </a:solidFill>
                                    <a:effectLst/>
                                    <a:latin typeface="Cambria Math" panose="02040503050406030204" pitchFamily="18" charset="0"/>
                                    <a:ea typeface="+mn-ea"/>
                                    <a:cs typeface="+mn-cs"/>
                                  </a:rPr>
                                </m:ctrlPr>
                              </m:sSupPr>
                              <m:e>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den>
                                    </m:f>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den>
                                        </m:f>
                                      </m:e>
                                    </m:d>
                                    <m:r>
                                      <a:rPr kumimoji="1" lang="en-US" sz="1100" b="0" i="1">
                                        <a:solidFill>
                                          <a:schemeClr val="tx1"/>
                                        </a:solidFill>
                                        <a:effectLst/>
                                        <a:latin typeface="Cambria Math" panose="02040503050406030204" pitchFamily="18" charset="0"/>
                                        <a:ea typeface="+mn-ea"/>
                                        <a:cs typeface="+mn-cs"/>
                                      </a:rPr>
                                      <m:t>𝜔</m:t>
                                    </m:r>
                                    <m:r>
                                      <a:rPr kumimoji="1" lang="en-US" sz="1100" b="0" i="1">
                                        <a:solidFill>
                                          <a:schemeClr val="tx1"/>
                                        </a:solidFill>
                                        <a:effectLst/>
                                        <a:latin typeface="Cambria Math" panose="02040503050406030204" pitchFamily="18" charset="0"/>
                                        <a:ea typeface="+mn-ea"/>
                                        <a:cs typeface="+mn-cs"/>
                                      </a:rPr>
                                      <m:t>−</m:t>
                                    </m:r>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3</m:t>
                                        </m:r>
                                      </m:sup>
                                    </m:sSup>
                                  </m:e>
                                </m:d>
                              </m:e>
                              <m:sup>
                                <m:r>
                                  <a:rPr kumimoji="1" lang="en-US" sz="1100" b="0" i="1">
                                    <a:solidFill>
                                      <a:schemeClr val="tx1"/>
                                    </a:solidFill>
                                    <a:effectLst/>
                                    <a:latin typeface="Cambria Math" panose="02040503050406030204" pitchFamily="18" charset="0"/>
                                    <a:ea typeface="+mn-ea"/>
                                    <a:cs typeface="+mn-cs"/>
                                  </a:rPr>
                                  <m:t>2</m:t>
                                </m:r>
                              </m:sup>
                            </m:sSup>
                          </m:e>
                        </m:rad>
                      </m:den>
                    </m:f>
                  </m:oMath>
                </m:oMathPara>
              </a14:m>
              <a:endParaRPr kumimoji="1" lang="ja-JP" altLang="en-US" sz="1100"/>
            </a:p>
          </xdr:txBody>
        </xdr:sp>
      </mc:Choice>
      <mc:Fallback>
        <xdr:sp macro="" textlink="">
          <xdr:nvSpPr>
            <xdr:cNvPr id="21" name="テキスト ボックス 20">
              <a:extLst>
                <a:ext uri="{FF2B5EF4-FFF2-40B4-BE49-F238E27FC236}">
                  <a16:creationId xmlns:a16="http://schemas.microsoft.com/office/drawing/2014/main" id="{7D383BED-9A88-4557-B884-826EE5635ABD}"/>
                </a:ext>
              </a:extLst>
            </xdr:cNvPr>
            <xdr:cNvSpPr txBox="1"/>
          </xdr:nvSpPr>
          <xdr:spPr>
            <a:xfrm>
              <a:off x="6007866" y="508908"/>
              <a:ext cx="8645770" cy="1040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sz="1100" b="0" i="0">
                  <a:solidFill>
                    <a:schemeClr val="tx1"/>
                  </a:solidFill>
                  <a:effectLst/>
                  <a:latin typeface="Cambria Math" panose="02040503050406030204" pitchFamily="18" charset="0"/>
                  <a:ea typeface="+mn-ea"/>
                  <a:cs typeface="+mn-cs"/>
                </a:rPr>
                <a:t>𝐺𝑎𝑖𝑛=|(𝑉_𝑜𝑢𝑡−𝑉_𝑟𝑒𝑓)/(𝑉_𝑖𝑛−𝑉_𝑟𝑒𝑓 )|=(1/(𝑅_1 𝑅_2 𝑅_3 𝐶_1 𝐶_2 𝐶_3 ) 𝜔^3)/√((1/(𝑅_1 𝑅_2 𝑅_3 𝐶_1 𝐶_2 𝐶_3 )−(1/(𝑅_1 𝐶_1 )+1/(𝑅_3 𝐶_1 )+1/(𝑅_2 𝐶_3 )+1/(𝑅_3 𝐶_3 )) 𝜔^2 )^2+(1/𝑅_3  (1/(𝑅_1 𝐶_1 𝐶_2 )+1/(𝑅_1 𝐶_1 𝐶_3 )+1/(𝑅_2 𝐶_1 𝐶_3 )+1/(𝑅_2 𝐶_2 𝐶_3 ))𝜔−𝜔^3 )^2 )</a:t>
              </a:r>
              <a:endParaRPr kumimoji="1" lang="ja-JP" altLang="en-US"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aredemokantanni_40fkwr_onmicrosoft_com/Documents/01%20Design/&#12450;&#12463;&#12486;&#12451;&#12502;&#12501;&#12451;&#12523;&#12479;&#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351;&#29992;&#19978;&#12398;&#27880;&#248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クティブF"/>
      <sheetName val="LPF1次"/>
      <sheetName val="BPF1次"/>
      <sheetName val="サレンキー2次LPF"/>
      <sheetName val="サレンキー2次LPF+増幅"/>
      <sheetName val="サレンキー3次LPF"/>
      <sheetName val="サレンキー2次HPF"/>
      <sheetName val="サレンキー2次HPF+増幅"/>
      <sheetName val="サレンキー3次HPF"/>
      <sheetName val="多重帰還形2次LPF"/>
      <sheetName val="多重帰還形3次LPF"/>
      <sheetName val="多重帰還形2次HPF"/>
      <sheetName val="多重帰還形3次HPF"/>
      <sheetName val="多重帰還形2次BPF"/>
    </sheetNames>
    <sheetDataSet>
      <sheetData sheetId="0"/>
      <sheetData sheetId="1"/>
      <sheetData sheetId="2"/>
      <sheetData sheetId="3"/>
      <sheetData sheetId="4"/>
      <sheetData sheetId="5"/>
      <sheetData sheetId="6"/>
      <sheetData sheetId="7"/>
      <sheetData sheetId="8">
        <row r="14">
          <cell r="U14" t="str">
            <v>Gain[-]</v>
          </cell>
          <cell r="V14" t="str">
            <v>θ[°]</v>
          </cell>
        </row>
        <row r="15">
          <cell r="M15">
            <v>1</v>
          </cell>
          <cell r="U15">
            <v>2.4801105065298014E-7</v>
          </cell>
          <cell r="V15">
            <v>-91.439910003119877</v>
          </cell>
        </row>
        <row r="16">
          <cell r="M16">
            <v>2</v>
          </cell>
          <cell r="U16">
            <v>1.9831492397217124E-6</v>
          </cell>
          <cell r="V16">
            <v>-92.879280358591544</v>
          </cell>
        </row>
        <row r="17">
          <cell r="M17">
            <v>3.5</v>
          </cell>
          <cell r="U17">
            <v>1.0614629421862839E-5</v>
          </cell>
          <cell r="V17">
            <v>-95.036148078406185</v>
          </cell>
        </row>
        <row r="18">
          <cell r="M18">
            <v>6</v>
          </cell>
          <cell r="U18">
            <v>5.3276403435826687E-5</v>
          </cell>
          <cell r="V18">
            <v>-98.620665127544584</v>
          </cell>
        </row>
        <row r="19">
          <cell r="M19">
            <v>10</v>
          </cell>
          <cell r="U19">
            <v>2.4420880339325957E-4</v>
          </cell>
          <cell r="V19">
            <v>-104.31135451953463</v>
          </cell>
        </row>
        <row r="20">
          <cell r="M20">
            <v>20</v>
          </cell>
          <cell r="U20">
            <v>1.8681492097012732E-3</v>
          </cell>
          <cell r="V20">
            <v>-118.12128634480062</v>
          </cell>
        </row>
        <row r="21">
          <cell r="M21">
            <v>35</v>
          </cell>
          <cell r="U21">
            <v>8.9700646201222294E-3</v>
          </cell>
          <cell r="V21">
            <v>-137.13465359842786</v>
          </cell>
        </row>
        <row r="22">
          <cell r="M22">
            <v>60</v>
          </cell>
          <cell r="U22">
            <v>3.5317797442015769E-2</v>
          </cell>
          <cell r="V22">
            <v>-163.47457379461684</v>
          </cell>
        </row>
        <row r="23">
          <cell r="M23">
            <v>100</v>
          </cell>
          <cell r="U23">
            <v>0.10609121423437606</v>
          </cell>
          <cell r="V23">
            <v>165.65872039816543</v>
          </cell>
        </row>
        <row r="24">
          <cell r="M24">
            <v>200</v>
          </cell>
          <cell r="U24">
            <v>0.32396365696877621</v>
          </cell>
          <cell r="V24">
            <v>119.77833971138948</v>
          </cell>
        </row>
        <row r="25">
          <cell r="M25">
            <v>350</v>
          </cell>
          <cell r="U25">
            <v>0.57685808100416758</v>
          </cell>
          <cell r="V25">
            <v>84.276261299719735</v>
          </cell>
        </row>
        <row r="26">
          <cell r="M26">
            <v>600</v>
          </cell>
          <cell r="U26">
            <v>0.78986619779320144</v>
          </cell>
          <cell r="V26">
            <v>55.419737930582272</v>
          </cell>
        </row>
        <row r="27">
          <cell r="M27">
            <v>1000</v>
          </cell>
          <cell r="U27">
            <v>0.90992164409949572</v>
          </cell>
          <cell r="V27">
            <v>35.142068750969081</v>
          </cell>
        </row>
        <row r="28">
          <cell r="M28">
            <v>2000</v>
          </cell>
          <cell r="U28">
            <v>0.97544420217628158</v>
          </cell>
          <cell r="V28">
            <v>18.059349643418955</v>
          </cell>
        </row>
        <row r="29">
          <cell r="M29">
            <v>3500</v>
          </cell>
          <cell r="U29">
            <v>0.99181341464623529</v>
          </cell>
          <cell r="V29">
            <v>10.387760809624806</v>
          </cell>
        </row>
        <row r="30">
          <cell r="M30">
            <v>6000</v>
          </cell>
          <cell r="U30">
            <v>0.99719538525422247</v>
          </cell>
          <cell r="V30">
            <v>6.0725169186227967</v>
          </cell>
        </row>
        <row r="31">
          <cell r="M31">
            <v>10000</v>
          </cell>
          <cell r="U31">
            <v>0.99898806958570363</v>
          </cell>
          <cell r="V31">
            <v>3.646101157893598</v>
          </cell>
        </row>
        <row r="32">
          <cell r="M32">
            <v>20000</v>
          </cell>
          <cell r="U32">
            <v>0.99974677721532224</v>
          </cell>
          <cell r="V32">
            <v>1.8235984880837517</v>
          </cell>
        </row>
        <row r="33">
          <cell r="M33">
            <v>35000</v>
          </cell>
          <cell r="U33">
            <v>0.99991729738010737</v>
          </cell>
          <cell r="V33">
            <v>1.0421266286236459</v>
          </cell>
        </row>
        <row r="34">
          <cell r="M34">
            <v>60000</v>
          </cell>
          <cell r="U34">
            <v>0.99997185621688711</v>
          </cell>
          <cell r="V34">
            <v>0.60792032934399698</v>
          </cell>
        </row>
        <row r="35">
          <cell r="M35">
            <v>100000</v>
          </cell>
          <cell r="U35">
            <v>0.9999898680099587</v>
          </cell>
          <cell r="V35">
            <v>0.36475479822445483</v>
          </cell>
        </row>
        <row r="36">
          <cell r="M36">
            <v>200000</v>
          </cell>
          <cell r="U36">
            <v>0.99999746697842917</v>
          </cell>
          <cell r="V36">
            <v>0.18237794769385254</v>
          </cell>
        </row>
        <row r="37">
          <cell r="M37">
            <v>350000</v>
          </cell>
          <cell r="U37">
            <v>0.99999917288915197</v>
          </cell>
          <cell r="V37">
            <v>0.10421604048340083</v>
          </cell>
        </row>
        <row r="38">
          <cell r="M38">
            <v>600000</v>
          </cell>
          <cell r="U38">
            <v>0.99999971855236669</v>
          </cell>
          <cell r="V38">
            <v>6.0792703412707913E-2</v>
          </cell>
        </row>
        <row r="39">
          <cell r="M39">
            <v>1000000</v>
          </cell>
          <cell r="U39">
            <v>0.9999998986788291</v>
          </cell>
          <cell r="V39">
            <v>3.6475624648339276E-2</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0982C-F8FC-4C18-B3B2-F972ABC43C7A}">
  <dimension ref="B2:D10"/>
  <sheetViews>
    <sheetView tabSelected="1" workbookViewId="0">
      <selection activeCell="D36" sqref="D36"/>
    </sheetView>
  </sheetViews>
  <sheetFormatPr defaultRowHeight="15"/>
  <cols>
    <col min="1" max="1" width="3.296875" customWidth="1"/>
  </cols>
  <sheetData>
    <row r="2" spans="2:4">
      <c r="B2" s="17" t="s">
        <v>23</v>
      </c>
    </row>
    <row r="4" spans="2:4">
      <c r="B4" t="s">
        <v>22</v>
      </c>
    </row>
    <row r="5" spans="2:4">
      <c r="B5" t="s">
        <v>21</v>
      </c>
    </row>
    <row r="7" spans="2:4">
      <c r="B7" s="3" t="s">
        <v>1</v>
      </c>
      <c r="D7" t="s">
        <v>20</v>
      </c>
    </row>
    <row r="9" spans="2:4">
      <c r="B9" t="s">
        <v>19</v>
      </c>
    </row>
    <row r="10" spans="2:4">
      <c r="B10" t="s">
        <v>18</v>
      </c>
    </row>
  </sheetData>
  <hyperlinks>
    <hyperlink ref="B7" r:id="rId1" xr:uid="{9E996FA1-9F1C-4326-8A95-FA7291DA7D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EFDE2-B86E-4831-B599-C63706D7659D}">
  <dimension ref="A1:AA39"/>
  <sheetViews>
    <sheetView showGridLines="0" view="pageBreakPreview" zoomScale="70" zoomScaleNormal="100" zoomScaleSheetLayoutView="70" workbookViewId="0">
      <selection activeCell="L5" sqref="L5"/>
    </sheetView>
  </sheetViews>
  <sheetFormatPr defaultColWidth="7.19921875" defaultRowHeight="15.75"/>
  <cols>
    <col min="1" max="1" width="2.09765625" style="4" customWidth="1"/>
    <col min="2" max="3" width="2.09765625" style="2" customWidth="1"/>
    <col min="4" max="8" width="6.5" style="2" customWidth="1"/>
    <col min="9" max="9" width="7" style="2" customWidth="1"/>
    <col min="10" max="12" width="6.5" style="2" customWidth="1"/>
    <col min="13" max="13" width="6.8984375" style="2" customWidth="1"/>
    <col min="14" max="14" width="7.296875" style="2" customWidth="1"/>
    <col min="15" max="15" width="9.09765625" style="2" customWidth="1"/>
    <col min="16" max="16" width="7.296875" style="2" customWidth="1"/>
    <col min="17" max="17" width="7.19921875" style="2"/>
    <col min="18" max="18" width="8.3984375" style="2" bestFit="1" customWidth="1"/>
    <col min="19" max="22" width="7.19921875" style="2"/>
    <col min="23" max="23" width="0.796875" style="2" customWidth="1"/>
    <col min="24" max="16384" width="7.19921875" style="2"/>
  </cols>
  <sheetData>
    <row r="1" spans="1:27">
      <c r="A1" s="1" t="s">
        <v>0</v>
      </c>
    </row>
    <row r="2" spans="1:27">
      <c r="A2" s="2"/>
      <c r="B2" s="3" t="s">
        <v>1</v>
      </c>
    </row>
    <row r="3" spans="1:27">
      <c r="A3" s="2"/>
    </row>
    <row r="11" spans="1:27">
      <c r="Z11" s="5"/>
      <c r="AA11" s="2" t="s">
        <v>2</v>
      </c>
    </row>
    <row r="12" spans="1:27">
      <c r="Z12" s="6"/>
      <c r="AA12" s="2" t="s">
        <v>3</v>
      </c>
    </row>
    <row r="14" spans="1:27">
      <c r="M14" s="7" t="s">
        <v>4</v>
      </c>
      <c r="N14" s="7" t="s">
        <v>5</v>
      </c>
      <c r="O14" s="8" t="s">
        <v>6</v>
      </c>
      <c r="P14" s="8" t="s">
        <v>7</v>
      </c>
      <c r="Q14" s="8" t="s">
        <v>8</v>
      </c>
      <c r="R14" s="8" t="s">
        <v>9</v>
      </c>
      <c r="S14" s="8" t="s">
        <v>10</v>
      </c>
      <c r="T14" s="8" t="s">
        <v>11</v>
      </c>
      <c r="U14" s="7" t="s">
        <v>12</v>
      </c>
      <c r="V14" s="8" t="s">
        <v>13</v>
      </c>
      <c r="X14" s="7" t="s">
        <v>14</v>
      </c>
      <c r="Y14" s="7" t="s">
        <v>15</v>
      </c>
      <c r="Z14" s="7" t="s">
        <v>16</v>
      </c>
      <c r="AA14" s="7" t="s">
        <v>17</v>
      </c>
    </row>
    <row r="15" spans="1:27">
      <c r="M15" s="9">
        <v>1</v>
      </c>
      <c r="N15" s="10">
        <f>2*PI()*M15</f>
        <v>6.2831853071795862</v>
      </c>
      <c r="O15" s="11">
        <v>1000</v>
      </c>
      <c r="P15" s="11">
        <v>1000</v>
      </c>
      <c r="Q15" s="11">
        <v>1000</v>
      </c>
      <c r="R15" s="11">
        <f>10^-6</f>
        <v>9.9999999999999995E-7</v>
      </c>
      <c r="S15" s="11">
        <f t="shared" ref="S15:T15" si="0">10^-6</f>
        <v>9.9999999999999995E-7</v>
      </c>
      <c r="T15" s="11">
        <f t="shared" si="0"/>
        <v>9.9999999999999995E-7</v>
      </c>
      <c r="U15" s="12">
        <f>(N15^3)/SQRT((1/O15/P15/Q15/R15/S15/T15-(1/O15/R15+1/Q15/R15+1/P15/T15+1/Q15/T15)*N15^2)^2+(1/Q15*(1/O15/R15/S15+1/O15/R15/T15+1/P15/R15/T15+1/P15/S15/T15)*N15-N15^3)^2)</f>
        <v>2.4801105065298014E-7</v>
      </c>
      <c r="V15" s="13">
        <f>180/PI()*ATAN2(-1/Q15*(1/O15/R15/S15+1/O15/R15/T15+1/P15/R15/T15+1/P15/S15/T15)*N15+N15^3,-1/O15/P15/Q15/R15/S15/T15+(1/O15/R15+1/Q15/R15+1/P15/T15+1/Q15/T15)*N15^2)</f>
        <v>-91.439910003119877</v>
      </c>
      <c r="X15" s="11">
        <v>1</v>
      </c>
      <c r="Y15" s="11">
        <v>0</v>
      </c>
      <c r="Z15" s="14">
        <f>U15*(X15-Y15)+Y15</f>
        <v>2.4801105065298014E-7</v>
      </c>
      <c r="AA15" s="15">
        <f>20*LOG10(U15)</f>
        <v>-132.11057935680719</v>
      </c>
    </row>
    <row r="16" spans="1:27">
      <c r="M16" s="9">
        <v>2</v>
      </c>
      <c r="N16" s="10">
        <f>2*PI()*M16</f>
        <v>12.566370614359172</v>
      </c>
      <c r="O16" s="16">
        <f>O15</f>
        <v>1000</v>
      </c>
      <c r="P16" s="16">
        <f t="shared" ref="P16:T16" si="1">P15</f>
        <v>1000</v>
      </c>
      <c r="Q16" s="16">
        <f t="shared" si="1"/>
        <v>1000</v>
      </c>
      <c r="R16" s="16">
        <f t="shared" si="1"/>
        <v>9.9999999999999995E-7</v>
      </c>
      <c r="S16" s="16">
        <f t="shared" si="1"/>
        <v>9.9999999999999995E-7</v>
      </c>
      <c r="T16" s="16">
        <f t="shared" si="1"/>
        <v>9.9999999999999995E-7</v>
      </c>
      <c r="U16" s="12">
        <f t="shared" ref="U16:U39" si="2">(N16^3)/SQRT((1/O16/P16/Q16/R16/S16/T16-(1/O16/R16+1/Q16/R16+1/P16/T16+1/Q16/T16)*N16^2)^2+(1/Q16*(1/O16/R16/S16+1/O16/R16/T16+1/P16/R16/T16+1/P16/S16/T16)*N16-N16^3)^2)</f>
        <v>1.9831492397217124E-6</v>
      </c>
      <c r="V16" s="13">
        <f>180/PI()*ATAN2(-1/Q16*(1/O16/R16/S16+1/O16/R16/T16+1/P16/R16/T16+1/P16/S16/T16)*N16+N16^3,-1/O16/P16/Q16/R16/S16/T16+(1/O16/R16+1/Q16/R16+1/P16/T16+1/Q16/T16)*N16^2)</f>
        <v>-92.879280358591544</v>
      </c>
      <c r="X16" s="16">
        <f>X15</f>
        <v>1</v>
      </c>
      <c r="Y16" s="16">
        <f t="shared" ref="X16:Z31" si="3">Y15</f>
        <v>0</v>
      </c>
      <c r="Z16" s="14">
        <f t="shared" ref="Z16:Z39" si="4">U16*(X16-Y16)+Y16</f>
        <v>1.9831492397217124E-6</v>
      </c>
      <c r="AA16" s="15">
        <f t="shared" ref="AA16:AA39" si="5">20*LOG10(U16)</f>
        <v>-114.05289204419645</v>
      </c>
    </row>
    <row r="17" spans="13:27">
      <c r="M17" s="9">
        <v>3.5</v>
      </c>
      <c r="N17" s="10">
        <f>2*PI()*M17</f>
        <v>21.991148575128552</v>
      </c>
      <c r="O17" s="16">
        <f t="shared" ref="O17:T32" si="6">O16</f>
        <v>1000</v>
      </c>
      <c r="P17" s="16">
        <f t="shared" si="6"/>
        <v>1000</v>
      </c>
      <c r="Q17" s="16">
        <f t="shared" si="6"/>
        <v>1000</v>
      </c>
      <c r="R17" s="16">
        <f t="shared" si="6"/>
        <v>9.9999999999999995E-7</v>
      </c>
      <c r="S17" s="16">
        <f t="shared" si="6"/>
        <v>9.9999999999999995E-7</v>
      </c>
      <c r="T17" s="16">
        <f t="shared" si="6"/>
        <v>9.9999999999999995E-7</v>
      </c>
      <c r="U17" s="12">
        <f t="shared" si="2"/>
        <v>1.0614629421862839E-5</v>
      </c>
      <c r="V17" s="13">
        <f t="shared" ref="V17:V39" si="7">180/PI()*ATAN2(-1/Q17*(1/O17/R17/S17+1/O17/R17/T17+1/P17/R17/T17+1/P17/S17/T17)*N17+N17^3,-1/O17/P17/Q17/R17/S17/T17+(1/O17/R17+1/Q17/R17+1/P17/T17+1/Q17/T17)*N17^2)</f>
        <v>-95.036148078406185</v>
      </c>
      <c r="X17" s="16">
        <f t="shared" si="3"/>
        <v>1</v>
      </c>
      <c r="Y17" s="16">
        <f t="shared" si="3"/>
        <v>0</v>
      </c>
      <c r="Z17" s="14">
        <f t="shared" si="4"/>
        <v>1.0614629421862839E-5</v>
      </c>
      <c r="AA17" s="15">
        <f t="shared" si="5"/>
        <v>-99.481903266604817</v>
      </c>
    </row>
    <row r="18" spans="13:27">
      <c r="M18" s="9">
        <v>6</v>
      </c>
      <c r="N18" s="10">
        <f t="shared" ref="N18:N39" si="8">2*PI()*M18</f>
        <v>37.699111843077517</v>
      </c>
      <c r="O18" s="16">
        <f t="shared" si="6"/>
        <v>1000</v>
      </c>
      <c r="P18" s="16">
        <f t="shared" si="6"/>
        <v>1000</v>
      </c>
      <c r="Q18" s="16">
        <f t="shared" si="6"/>
        <v>1000</v>
      </c>
      <c r="R18" s="16">
        <f t="shared" si="6"/>
        <v>9.9999999999999995E-7</v>
      </c>
      <c r="S18" s="16">
        <f t="shared" si="6"/>
        <v>9.9999999999999995E-7</v>
      </c>
      <c r="T18" s="16">
        <f t="shared" si="6"/>
        <v>9.9999999999999995E-7</v>
      </c>
      <c r="U18" s="12">
        <f t="shared" si="2"/>
        <v>5.3276403435826687E-5</v>
      </c>
      <c r="V18" s="13">
        <f t="shared" si="7"/>
        <v>-98.620665127544584</v>
      </c>
      <c r="X18" s="16">
        <f t="shared" si="3"/>
        <v>1</v>
      </c>
      <c r="Y18" s="16">
        <f t="shared" si="3"/>
        <v>0</v>
      </c>
      <c r="Z18" s="14">
        <f t="shared" si="4"/>
        <v>5.3276403435826687E-5</v>
      </c>
      <c r="AA18" s="15">
        <f t="shared" si="5"/>
        <v>-85.469302020860013</v>
      </c>
    </row>
    <row r="19" spans="13:27">
      <c r="M19" s="9">
        <v>10</v>
      </c>
      <c r="N19" s="10">
        <f t="shared" si="8"/>
        <v>62.831853071795862</v>
      </c>
      <c r="O19" s="16">
        <f t="shared" si="6"/>
        <v>1000</v>
      </c>
      <c r="P19" s="16">
        <f t="shared" si="6"/>
        <v>1000</v>
      </c>
      <c r="Q19" s="16">
        <f t="shared" si="6"/>
        <v>1000</v>
      </c>
      <c r="R19" s="16">
        <f t="shared" si="6"/>
        <v>9.9999999999999995E-7</v>
      </c>
      <c r="S19" s="16">
        <f t="shared" si="6"/>
        <v>9.9999999999999995E-7</v>
      </c>
      <c r="T19" s="16">
        <f t="shared" si="6"/>
        <v>9.9999999999999995E-7</v>
      </c>
      <c r="U19" s="12">
        <f t="shared" si="2"/>
        <v>2.4420880339325957E-4</v>
      </c>
      <c r="V19" s="13">
        <f t="shared" si="7"/>
        <v>-104.31135451953463</v>
      </c>
      <c r="X19" s="16">
        <f t="shared" si="3"/>
        <v>1</v>
      </c>
      <c r="Y19" s="16">
        <f t="shared" si="3"/>
        <v>0</v>
      </c>
      <c r="Z19" s="14">
        <f t="shared" si="4"/>
        <v>2.4420880339325957E-4</v>
      </c>
      <c r="AA19" s="15">
        <f t="shared" si="5"/>
        <v>-72.244773687740661</v>
      </c>
    </row>
    <row r="20" spans="13:27">
      <c r="M20" s="9">
        <v>20</v>
      </c>
      <c r="N20" s="10">
        <f t="shared" si="8"/>
        <v>125.66370614359172</v>
      </c>
      <c r="O20" s="16">
        <f t="shared" si="6"/>
        <v>1000</v>
      </c>
      <c r="P20" s="16">
        <f t="shared" si="6"/>
        <v>1000</v>
      </c>
      <c r="Q20" s="16">
        <f t="shared" si="6"/>
        <v>1000</v>
      </c>
      <c r="R20" s="16">
        <f t="shared" si="6"/>
        <v>9.9999999999999995E-7</v>
      </c>
      <c r="S20" s="16">
        <f t="shared" si="6"/>
        <v>9.9999999999999995E-7</v>
      </c>
      <c r="T20" s="16">
        <f t="shared" si="6"/>
        <v>9.9999999999999995E-7</v>
      </c>
      <c r="U20" s="12">
        <f t="shared" si="2"/>
        <v>1.8681492097012732E-3</v>
      </c>
      <c r="V20" s="13">
        <f t="shared" si="7"/>
        <v>-118.12128634480062</v>
      </c>
      <c r="X20" s="16">
        <f t="shared" si="3"/>
        <v>1</v>
      </c>
      <c r="Y20" s="16">
        <f t="shared" si="3"/>
        <v>0</v>
      </c>
      <c r="Z20" s="14">
        <f t="shared" si="4"/>
        <v>1.8681492097012732E-3</v>
      </c>
      <c r="AA20" s="15">
        <f t="shared" si="5"/>
        <v>-54.571768789506052</v>
      </c>
    </row>
    <row r="21" spans="13:27">
      <c r="M21" s="9">
        <v>35</v>
      </c>
      <c r="N21" s="10">
        <f t="shared" si="8"/>
        <v>219.91148575128551</v>
      </c>
      <c r="O21" s="16">
        <f t="shared" si="6"/>
        <v>1000</v>
      </c>
      <c r="P21" s="16">
        <f t="shared" si="6"/>
        <v>1000</v>
      </c>
      <c r="Q21" s="16">
        <f t="shared" si="6"/>
        <v>1000</v>
      </c>
      <c r="R21" s="16">
        <f t="shared" si="6"/>
        <v>9.9999999999999995E-7</v>
      </c>
      <c r="S21" s="16">
        <f t="shared" si="6"/>
        <v>9.9999999999999995E-7</v>
      </c>
      <c r="T21" s="16">
        <f t="shared" si="6"/>
        <v>9.9999999999999995E-7</v>
      </c>
      <c r="U21" s="12">
        <f t="shared" si="2"/>
        <v>8.9700646201222294E-3</v>
      </c>
      <c r="V21" s="13">
        <f t="shared" si="7"/>
        <v>-137.13465359842786</v>
      </c>
      <c r="X21" s="16">
        <f t="shared" si="3"/>
        <v>1</v>
      </c>
      <c r="Y21" s="16">
        <f t="shared" si="3"/>
        <v>0</v>
      </c>
      <c r="Z21" s="14">
        <f t="shared" si="4"/>
        <v>8.9700646201222294E-3</v>
      </c>
      <c r="AA21" s="15">
        <f t="shared" si="5"/>
        <v>-40.944088565960037</v>
      </c>
    </row>
    <row r="22" spans="13:27">
      <c r="M22" s="9">
        <v>60</v>
      </c>
      <c r="N22" s="10">
        <f t="shared" si="8"/>
        <v>376.99111843077515</v>
      </c>
      <c r="O22" s="16">
        <f t="shared" si="6"/>
        <v>1000</v>
      </c>
      <c r="P22" s="16">
        <f t="shared" si="6"/>
        <v>1000</v>
      </c>
      <c r="Q22" s="16">
        <f t="shared" si="6"/>
        <v>1000</v>
      </c>
      <c r="R22" s="16">
        <f t="shared" si="6"/>
        <v>9.9999999999999995E-7</v>
      </c>
      <c r="S22" s="16">
        <f t="shared" si="6"/>
        <v>9.9999999999999995E-7</v>
      </c>
      <c r="T22" s="16">
        <f t="shared" si="6"/>
        <v>9.9999999999999995E-7</v>
      </c>
      <c r="U22" s="12">
        <f t="shared" si="2"/>
        <v>3.5317797442015769E-2</v>
      </c>
      <c r="V22" s="13">
        <f t="shared" si="7"/>
        <v>-163.47457379461684</v>
      </c>
      <c r="X22" s="16">
        <f t="shared" si="3"/>
        <v>1</v>
      </c>
      <c r="Y22" s="16">
        <f t="shared" si="3"/>
        <v>0</v>
      </c>
      <c r="Z22" s="14">
        <f t="shared" si="4"/>
        <v>3.5317797442015769E-2</v>
      </c>
      <c r="AA22" s="15">
        <f t="shared" si="5"/>
        <v>-29.040127771541364</v>
      </c>
    </row>
    <row r="23" spans="13:27">
      <c r="M23" s="9">
        <v>100</v>
      </c>
      <c r="N23" s="10">
        <f t="shared" si="8"/>
        <v>628.31853071795865</v>
      </c>
      <c r="O23" s="16">
        <f t="shared" si="6"/>
        <v>1000</v>
      </c>
      <c r="P23" s="16">
        <f t="shared" si="6"/>
        <v>1000</v>
      </c>
      <c r="Q23" s="16">
        <f t="shared" si="6"/>
        <v>1000</v>
      </c>
      <c r="R23" s="16">
        <f t="shared" si="6"/>
        <v>9.9999999999999995E-7</v>
      </c>
      <c r="S23" s="16">
        <f t="shared" si="6"/>
        <v>9.9999999999999995E-7</v>
      </c>
      <c r="T23" s="16">
        <f t="shared" si="6"/>
        <v>9.9999999999999995E-7</v>
      </c>
      <c r="U23" s="12">
        <f t="shared" si="2"/>
        <v>0.10609121423437606</v>
      </c>
      <c r="V23" s="13">
        <f t="shared" si="7"/>
        <v>165.65872039816543</v>
      </c>
      <c r="X23" s="16">
        <f t="shared" si="3"/>
        <v>1</v>
      </c>
      <c r="Y23" s="16">
        <f t="shared" si="3"/>
        <v>0</v>
      </c>
      <c r="Z23" s="14">
        <f t="shared" si="4"/>
        <v>0.10609121423437606</v>
      </c>
      <c r="AA23" s="15">
        <f t="shared" si="5"/>
        <v>-19.486411599544734</v>
      </c>
    </row>
    <row r="24" spans="13:27">
      <c r="M24" s="9">
        <v>200</v>
      </c>
      <c r="N24" s="10">
        <f t="shared" si="8"/>
        <v>1256.6370614359173</v>
      </c>
      <c r="O24" s="16">
        <f t="shared" si="6"/>
        <v>1000</v>
      </c>
      <c r="P24" s="16">
        <f t="shared" si="6"/>
        <v>1000</v>
      </c>
      <c r="Q24" s="16">
        <f t="shared" si="6"/>
        <v>1000</v>
      </c>
      <c r="R24" s="16">
        <f t="shared" si="6"/>
        <v>9.9999999999999995E-7</v>
      </c>
      <c r="S24" s="16">
        <f t="shared" si="6"/>
        <v>9.9999999999999995E-7</v>
      </c>
      <c r="T24" s="16">
        <f t="shared" si="6"/>
        <v>9.9999999999999995E-7</v>
      </c>
      <c r="U24" s="12">
        <f t="shared" si="2"/>
        <v>0.32396365696877621</v>
      </c>
      <c r="V24" s="13">
        <f t="shared" si="7"/>
        <v>119.77833971138948</v>
      </c>
      <c r="X24" s="16">
        <f t="shared" si="3"/>
        <v>1</v>
      </c>
      <c r="Y24" s="16">
        <f t="shared" si="3"/>
        <v>0</v>
      </c>
      <c r="Z24" s="14">
        <f t="shared" si="4"/>
        <v>0.32396365696877621</v>
      </c>
      <c r="AA24" s="15">
        <f t="shared" si="5"/>
        <v>-9.7900741454481963</v>
      </c>
    </row>
    <row r="25" spans="13:27">
      <c r="M25" s="9">
        <v>350</v>
      </c>
      <c r="N25" s="10">
        <f t="shared" si="8"/>
        <v>2199.114857512855</v>
      </c>
      <c r="O25" s="16">
        <f t="shared" si="6"/>
        <v>1000</v>
      </c>
      <c r="P25" s="16">
        <f t="shared" si="6"/>
        <v>1000</v>
      </c>
      <c r="Q25" s="16">
        <f t="shared" si="6"/>
        <v>1000</v>
      </c>
      <c r="R25" s="16">
        <f t="shared" si="6"/>
        <v>9.9999999999999995E-7</v>
      </c>
      <c r="S25" s="16">
        <f t="shared" si="6"/>
        <v>9.9999999999999995E-7</v>
      </c>
      <c r="T25" s="16">
        <f t="shared" si="6"/>
        <v>9.9999999999999995E-7</v>
      </c>
      <c r="U25" s="12">
        <f t="shared" si="2"/>
        <v>0.57685808100416758</v>
      </c>
      <c r="V25" s="13">
        <f t="shared" si="7"/>
        <v>84.276261299719735</v>
      </c>
      <c r="X25" s="16">
        <f t="shared" si="3"/>
        <v>1</v>
      </c>
      <c r="Y25" s="16">
        <f t="shared" si="3"/>
        <v>0</v>
      </c>
      <c r="Z25" s="14">
        <f t="shared" si="4"/>
        <v>0.57685808100416758</v>
      </c>
      <c r="AA25" s="15">
        <f t="shared" si="5"/>
        <v>-4.7786203822178521</v>
      </c>
    </row>
    <row r="26" spans="13:27">
      <c r="M26" s="9">
        <v>600</v>
      </c>
      <c r="N26" s="10">
        <f t="shared" si="8"/>
        <v>3769.9111843077517</v>
      </c>
      <c r="O26" s="16">
        <f t="shared" si="6"/>
        <v>1000</v>
      </c>
      <c r="P26" s="16">
        <f t="shared" si="6"/>
        <v>1000</v>
      </c>
      <c r="Q26" s="16">
        <f t="shared" si="6"/>
        <v>1000</v>
      </c>
      <c r="R26" s="16">
        <f t="shared" si="6"/>
        <v>9.9999999999999995E-7</v>
      </c>
      <c r="S26" s="16">
        <f t="shared" si="6"/>
        <v>9.9999999999999995E-7</v>
      </c>
      <c r="T26" s="16">
        <f t="shared" si="6"/>
        <v>9.9999999999999995E-7</v>
      </c>
      <c r="U26" s="12">
        <f t="shared" si="2"/>
        <v>0.78986619779320144</v>
      </c>
      <c r="V26" s="13">
        <f t="shared" si="7"/>
        <v>55.419737930582272</v>
      </c>
      <c r="X26" s="16">
        <f t="shared" si="3"/>
        <v>1</v>
      </c>
      <c r="Y26" s="16">
        <f t="shared" si="3"/>
        <v>0</v>
      </c>
      <c r="Z26" s="14">
        <f t="shared" si="4"/>
        <v>0.78986619779320144</v>
      </c>
      <c r="AA26" s="15">
        <f t="shared" si="5"/>
        <v>-2.0489294268909051</v>
      </c>
    </row>
    <row r="27" spans="13:27">
      <c r="M27" s="9">
        <v>1000</v>
      </c>
      <c r="N27" s="10">
        <f t="shared" si="8"/>
        <v>6283.1853071795858</v>
      </c>
      <c r="O27" s="16">
        <f t="shared" si="6"/>
        <v>1000</v>
      </c>
      <c r="P27" s="16">
        <f t="shared" si="6"/>
        <v>1000</v>
      </c>
      <c r="Q27" s="16">
        <f t="shared" si="6"/>
        <v>1000</v>
      </c>
      <c r="R27" s="16">
        <f t="shared" si="6"/>
        <v>9.9999999999999995E-7</v>
      </c>
      <c r="S27" s="16">
        <f t="shared" si="6"/>
        <v>9.9999999999999995E-7</v>
      </c>
      <c r="T27" s="16">
        <f t="shared" si="6"/>
        <v>9.9999999999999995E-7</v>
      </c>
      <c r="U27" s="12">
        <f t="shared" si="2"/>
        <v>0.90992164409949572</v>
      </c>
      <c r="V27" s="13">
        <f t="shared" si="7"/>
        <v>35.142068750969081</v>
      </c>
      <c r="X27" s="16">
        <f t="shared" si="3"/>
        <v>1</v>
      </c>
      <c r="Y27" s="16">
        <f t="shared" si="3"/>
        <v>0</v>
      </c>
      <c r="Z27" s="14">
        <f t="shared" si="4"/>
        <v>0.90992164409949572</v>
      </c>
      <c r="AA27" s="15">
        <f t="shared" si="5"/>
        <v>-0.81992008765199165</v>
      </c>
    </row>
    <row r="28" spans="13:27">
      <c r="M28" s="9">
        <v>2000</v>
      </c>
      <c r="N28" s="10">
        <f t="shared" si="8"/>
        <v>12566.370614359172</v>
      </c>
      <c r="O28" s="16">
        <f t="shared" si="6"/>
        <v>1000</v>
      </c>
      <c r="P28" s="16">
        <f t="shared" si="6"/>
        <v>1000</v>
      </c>
      <c r="Q28" s="16">
        <f t="shared" si="6"/>
        <v>1000</v>
      </c>
      <c r="R28" s="16">
        <f t="shared" si="6"/>
        <v>9.9999999999999995E-7</v>
      </c>
      <c r="S28" s="16">
        <f t="shared" si="6"/>
        <v>9.9999999999999995E-7</v>
      </c>
      <c r="T28" s="16">
        <f t="shared" si="6"/>
        <v>9.9999999999999995E-7</v>
      </c>
      <c r="U28" s="12">
        <f t="shared" si="2"/>
        <v>0.97544420217628158</v>
      </c>
      <c r="V28" s="13">
        <f t="shared" si="7"/>
        <v>18.059349643418955</v>
      </c>
      <c r="X28" s="16">
        <f t="shared" si="3"/>
        <v>1</v>
      </c>
      <c r="Y28" s="16">
        <f t="shared" si="3"/>
        <v>0</v>
      </c>
      <c r="Z28" s="14">
        <f t="shared" si="4"/>
        <v>0.97544420217628158</v>
      </c>
      <c r="AA28" s="15">
        <f t="shared" si="5"/>
        <v>-0.21595136557408576</v>
      </c>
    </row>
    <row r="29" spans="13:27">
      <c r="M29" s="9">
        <v>3500</v>
      </c>
      <c r="N29" s="10">
        <f t="shared" si="8"/>
        <v>21991.148575128551</v>
      </c>
      <c r="O29" s="16">
        <f t="shared" si="6"/>
        <v>1000</v>
      </c>
      <c r="P29" s="16">
        <f t="shared" si="6"/>
        <v>1000</v>
      </c>
      <c r="Q29" s="16">
        <f t="shared" si="6"/>
        <v>1000</v>
      </c>
      <c r="R29" s="16">
        <f t="shared" si="6"/>
        <v>9.9999999999999995E-7</v>
      </c>
      <c r="S29" s="16">
        <f t="shared" si="6"/>
        <v>9.9999999999999995E-7</v>
      </c>
      <c r="T29" s="16">
        <f t="shared" si="6"/>
        <v>9.9999999999999995E-7</v>
      </c>
      <c r="U29" s="12">
        <f t="shared" si="2"/>
        <v>0.99181341464623529</v>
      </c>
      <c r="V29" s="13">
        <f t="shared" si="7"/>
        <v>10.387760809624806</v>
      </c>
      <c r="X29" s="16">
        <f t="shared" si="3"/>
        <v>1</v>
      </c>
      <c r="Y29" s="16">
        <f t="shared" si="3"/>
        <v>0</v>
      </c>
      <c r="Z29" s="14">
        <f t="shared" si="4"/>
        <v>0.99181341464623529</v>
      </c>
      <c r="AA29" s="15">
        <f t="shared" si="5"/>
        <v>-7.140044020776197E-2</v>
      </c>
    </row>
    <row r="30" spans="13:27">
      <c r="M30" s="9">
        <v>6000</v>
      </c>
      <c r="N30" s="10">
        <f t="shared" si="8"/>
        <v>37699.111843077517</v>
      </c>
      <c r="O30" s="16">
        <f t="shared" si="6"/>
        <v>1000</v>
      </c>
      <c r="P30" s="16">
        <f t="shared" si="6"/>
        <v>1000</v>
      </c>
      <c r="Q30" s="16">
        <f t="shared" si="6"/>
        <v>1000</v>
      </c>
      <c r="R30" s="16">
        <f t="shared" si="6"/>
        <v>9.9999999999999995E-7</v>
      </c>
      <c r="S30" s="16">
        <f t="shared" si="6"/>
        <v>9.9999999999999995E-7</v>
      </c>
      <c r="T30" s="16">
        <f t="shared" si="6"/>
        <v>9.9999999999999995E-7</v>
      </c>
      <c r="U30" s="12">
        <f t="shared" si="2"/>
        <v>0.99719538525422247</v>
      </c>
      <c r="V30" s="13">
        <f t="shared" si="7"/>
        <v>6.0725169186227967</v>
      </c>
      <c r="X30" s="16">
        <f t="shared" si="3"/>
        <v>1</v>
      </c>
      <c r="Y30" s="16">
        <f t="shared" si="3"/>
        <v>0</v>
      </c>
      <c r="Z30" s="14">
        <f t="shared" si="4"/>
        <v>0.99719538525422247</v>
      </c>
      <c r="AA30" s="15">
        <f t="shared" si="5"/>
        <v>-2.4394799178839768E-2</v>
      </c>
    </row>
    <row r="31" spans="13:27">
      <c r="M31" s="9">
        <v>10000</v>
      </c>
      <c r="N31" s="10">
        <f t="shared" si="8"/>
        <v>62831.853071795864</v>
      </c>
      <c r="O31" s="16">
        <f t="shared" si="6"/>
        <v>1000</v>
      </c>
      <c r="P31" s="16">
        <f t="shared" si="6"/>
        <v>1000</v>
      </c>
      <c r="Q31" s="16">
        <f t="shared" si="6"/>
        <v>1000</v>
      </c>
      <c r="R31" s="16">
        <f t="shared" si="6"/>
        <v>9.9999999999999995E-7</v>
      </c>
      <c r="S31" s="16">
        <f t="shared" si="6"/>
        <v>9.9999999999999995E-7</v>
      </c>
      <c r="T31" s="16">
        <f t="shared" si="6"/>
        <v>9.9999999999999995E-7</v>
      </c>
      <c r="U31" s="12">
        <f t="shared" si="2"/>
        <v>0.99898806958570363</v>
      </c>
      <c r="V31" s="13">
        <f t="shared" si="7"/>
        <v>3.646101157893598</v>
      </c>
      <c r="X31" s="16">
        <f t="shared" si="3"/>
        <v>1</v>
      </c>
      <c r="Y31" s="16">
        <f t="shared" si="3"/>
        <v>0</v>
      </c>
      <c r="Z31" s="14">
        <f t="shared" si="4"/>
        <v>0.99898806958570363</v>
      </c>
      <c r="AA31" s="15">
        <f t="shared" si="5"/>
        <v>-8.7939660916556001E-3</v>
      </c>
    </row>
    <row r="32" spans="13:27">
      <c r="M32" s="9">
        <v>20000</v>
      </c>
      <c r="N32" s="10">
        <f t="shared" si="8"/>
        <v>125663.70614359173</v>
      </c>
      <c r="O32" s="16">
        <f t="shared" si="6"/>
        <v>1000</v>
      </c>
      <c r="P32" s="16">
        <f t="shared" si="6"/>
        <v>1000</v>
      </c>
      <c r="Q32" s="16">
        <f t="shared" si="6"/>
        <v>1000</v>
      </c>
      <c r="R32" s="16">
        <f t="shared" si="6"/>
        <v>9.9999999999999995E-7</v>
      </c>
      <c r="S32" s="16">
        <f t="shared" si="6"/>
        <v>9.9999999999999995E-7</v>
      </c>
      <c r="T32" s="16">
        <f t="shared" si="6"/>
        <v>9.9999999999999995E-7</v>
      </c>
      <c r="U32" s="12">
        <f t="shared" si="2"/>
        <v>0.99974677721532224</v>
      </c>
      <c r="V32" s="13">
        <f t="shared" si="7"/>
        <v>1.8235984880837517</v>
      </c>
      <c r="X32" s="16">
        <f t="shared" ref="X32:Y39" si="9">X31</f>
        <v>1</v>
      </c>
      <c r="Y32" s="16">
        <f t="shared" si="9"/>
        <v>0</v>
      </c>
      <c r="Z32" s="14">
        <f t="shared" si="4"/>
        <v>0.99974677721532224</v>
      </c>
      <c r="AA32" s="15">
        <f t="shared" si="5"/>
        <v>-2.199743685921211E-3</v>
      </c>
    </row>
    <row r="33" spans="13:27">
      <c r="M33" s="9">
        <v>35000</v>
      </c>
      <c r="N33" s="10">
        <f t="shared" si="8"/>
        <v>219911.48575128551</v>
      </c>
      <c r="O33" s="16">
        <f t="shared" ref="O33:T39" si="10">O32</f>
        <v>1000</v>
      </c>
      <c r="P33" s="16">
        <f t="shared" si="10"/>
        <v>1000</v>
      </c>
      <c r="Q33" s="16">
        <f t="shared" si="10"/>
        <v>1000</v>
      </c>
      <c r="R33" s="16">
        <f t="shared" si="10"/>
        <v>9.9999999999999995E-7</v>
      </c>
      <c r="S33" s="16">
        <f t="shared" si="10"/>
        <v>9.9999999999999995E-7</v>
      </c>
      <c r="T33" s="16">
        <f t="shared" si="10"/>
        <v>9.9999999999999995E-7</v>
      </c>
      <c r="U33" s="12">
        <f t="shared" si="2"/>
        <v>0.99991729738010737</v>
      </c>
      <c r="V33" s="13">
        <f t="shared" si="7"/>
        <v>1.0421266286236459</v>
      </c>
      <c r="X33" s="16">
        <f t="shared" si="9"/>
        <v>1</v>
      </c>
      <c r="Y33" s="16">
        <f t="shared" si="9"/>
        <v>0</v>
      </c>
      <c r="Z33" s="14">
        <f t="shared" si="4"/>
        <v>0.99991729738010737</v>
      </c>
      <c r="AA33" s="15">
        <f t="shared" si="5"/>
        <v>-7.1837553534509708E-4</v>
      </c>
    </row>
    <row r="34" spans="13:27">
      <c r="M34" s="9">
        <v>60000</v>
      </c>
      <c r="N34" s="10">
        <f t="shared" si="8"/>
        <v>376991.11843077518</v>
      </c>
      <c r="O34" s="16">
        <f t="shared" si="10"/>
        <v>1000</v>
      </c>
      <c r="P34" s="16">
        <f t="shared" si="10"/>
        <v>1000</v>
      </c>
      <c r="Q34" s="16">
        <f t="shared" si="10"/>
        <v>1000</v>
      </c>
      <c r="R34" s="16">
        <f t="shared" si="10"/>
        <v>9.9999999999999995E-7</v>
      </c>
      <c r="S34" s="16">
        <f t="shared" si="10"/>
        <v>9.9999999999999995E-7</v>
      </c>
      <c r="T34" s="16">
        <f t="shared" si="10"/>
        <v>9.9999999999999995E-7</v>
      </c>
      <c r="U34" s="12">
        <f t="shared" si="2"/>
        <v>0.99997185621688711</v>
      </c>
      <c r="V34" s="13">
        <f t="shared" si="7"/>
        <v>0.60792032934399698</v>
      </c>
      <c r="X34" s="16">
        <f t="shared" si="9"/>
        <v>1</v>
      </c>
      <c r="Y34" s="16">
        <f t="shared" si="9"/>
        <v>0</v>
      </c>
      <c r="Z34" s="14">
        <f t="shared" si="4"/>
        <v>0.99997185621688711</v>
      </c>
      <c r="AA34" s="15">
        <f t="shared" si="5"/>
        <v>-2.4445723410801103E-4</v>
      </c>
    </row>
    <row r="35" spans="13:27">
      <c r="M35" s="9">
        <v>100000</v>
      </c>
      <c r="N35" s="10">
        <f t="shared" si="8"/>
        <v>628318.53071795858</v>
      </c>
      <c r="O35" s="16">
        <f t="shared" si="10"/>
        <v>1000</v>
      </c>
      <c r="P35" s="16">
        <f t="shared" si="10"/>
        <v>1000</v>
      </c>
      <c r="Q35" s="16">
        <f t="shared" si="10"/>
        <v>1000</v>
      </c>
      <c r="R35" s="16">
        <f t="shared" si="10"/>
        <v>9.9999999999999995E-7</v>
      </c>
      <c r="S35" s="16">
        <f t="shared" si="10"/>
        <v>9.9999999999999995E-7</v>
      </c>
      <c r="T35" s="16">
        <f t="shared" si="10"/>
        <v>9.9999999999999995E-7</v>
      </c>
      <c r="U35" s="12">
        <f t="shared" si="2"/>
        <v>0.9999898680099587</v>
      </c>
      <c r="V35" s="13">
        <f t="shared" si="7"/>
        <v>0.36475479822445483</v>
      </c>
      <c r="X35" s="16">
        <f t="shared" si="9"/>
        <v>1</v>
      </c>
      <c r="Y35" s="16">
        <f t="shared" si="9"/>
        <v>0</v>
      </c>
      <c r="Z35" s="14">
        <f t="shared" si="4"/>
        <v>0.9999898680099587</v>
      </c>
      <c r="AA35" s="15">
        <f t="shared" si="5"/>
        <v>-8.8005793150329508E-5</v>
      </c>
    </row>
    <row r="36" spans="13:27">
      <c r="M36" s="9">
        <v>200000</v>
      </c>
      <c r="N36" s="10">
        <f t="shared" si="8"/>
        <v>1256637.0614359172</v>
      </c>
      <c r="O36" s="16">
        <f t="shared" si="10"/>
        <v>1000</v>
      </c>
      <c r="P36" s="16">
        <f t="shared" si="10"/>
        <v>1000</v>
      </c>
      <c r="Q36" s="16">
        <f t="shared" si="10"/>
        <v>1000</v>
      </c>
      <c r="R36" s="16">
        <f t="shared" si="10"/>
        <v>9.9999999999999995E-7</v>
      </c>
      <c r="S36" s="16">
        <f t="shared" si="10"/>
        <v>9.9999999999999995E-7</v>
      </c>
      <c r="T36" s="16">
        <f t="shared" si="10"/>
        <v>9.9999999999999995E-7</v>
      </c>
      <c r="U36" s="12">
        <f t="shared" si="2"/>
        <v>0.99999746697842917</v>
      </c>
      <c r="V36" s="13">
        <f t="shared" si="7"/>
        <v>0.18237794769385254</v>
      </c>
      <c r="X36" s="16">
        <f t="shared" si="9"/>
        <v>1</v>
      </c>
      <c r="Y36" s="16">
        <f t="shared" si="9"/>
        <v>0</v>
      </c>
      <c r="Z36" s="14">
        <f t="shared" si="4"/>
        <v>0.99999746697842917</v>
      </c>
      <c r="AA36" s="15">
        <f t="shared" si="5"/>
        <v>-2.2001573680287629E-5</v>
      </c>
    </row>
    <row r="37" spans="13:27">
      <c r="M37" s="9">
        <v>350000</v>
      </c>
      <c r="N37" s="10">
        <f t="shared" si="8"/>
        <v>2199114.857512855</v>
      </c>
      <c r="O37" s="16">
        <f t="shared" si="10"/>
        <v>1000</v>
      </c>
      <c r="P37" s="16">
        <f t="shared" si="10"/>
        <v>1000</v>
      </c>
      <c r="Q37" s="16">
        <f t="shared" si="10"/>
        <v>1000</v>
      </c>
      <c r="R37" s="16">
        <f t="shared" si="10"/>
        <v>9.9999999999999995E-7</v>
      </c>
      <c r="S37" s="16">
        <f t="shared" si="10"/>
        <v>9.9999999999999995E-7</v>
      </c>
      <c r="T37" s="16">
        <f t="shared" si="10"/>
        <v>9.9999999999999995E-7</v>
      </c>
      <c r="U37" s="12">
        <f t="shared" si="2"/>
        <v>0.99999917288915197</v>
      </c>
      <c r="V37" s="13">
        <f t="shared" si="7"/>
        <v>0.10421604048340083</v>
      </c>
      <c r="X37" s="16">
        <f t="shared" si="9"/>
        <v>1</v>
      </c>
      <c r="Y37" s="16">
        <f t="shared" si="9"/>
        <v>0</v>
      </c>
      <c r="Z37" s="14">
        <f t="shared" si="4"/>
        <v>0.99999917288915197</v>
      </c>
      <c r="AA37" s="15">
        <f t="shared" si="5"/>
        <v>-7.184196515533518E-6</v>
      </c>
    </row>
    <row r="38" spans="13:27">
      <c r="M38" s="9">
        <v>600000</v>
      </c>
      <c r="N38" s="10">
        <f t="shared" si="8"/>
        <v>3769911.1843077517</v>
      </c>
      <c r="O38" s="16">
        <f t="shared" si="10"/>
        <v>1000</v>
      </c>
      <c r="P38" s="16">
        <f t="shared" si="10"/>
        <v>1000</v>
      </c>
      <c r="Q38" s="16">
        <f t="shared" si="10"/>
        <v>1000</v>
      </c>
      <c r="R38" s="16">
        <f t="shared" si="10"/>
        <v>9.9999999999999995E-7</v>
      </c>
      <c r="S38" s="16">
        <f t="shared" si="10"/>
        <v>9.9999999999999995E-7</v>
      </c>
      <c r="T38" s="16">
        <f t="shared" si="10"/>
        <v>9.9999999999999995E-7</v>
      </c>
      <c r="U38" s="12">
        <f t="shared" si="2"/>
        <v>0.99999971855236669</v>
      </c>
      <c r="V38" s="13">
        <f t="shared" si="7"/>
        <v>6.0792703412707913E-2</v>
      </c>
      <c r="X38" s="16">
        <f t="shared" si="9"/>
        <v>1</v>
      </c>
      <c r="Y38" s="16">
        <f t="shared" si="9"/>
        <v>0</v>
      </c>
      <c r="Z38" s="14">
        <f t="shared" si="4"/>
        <v>0.99999971855236669</v>
      </c>
      <c r="AA38" s="15">
        <f t="shared" si="5"/>
        <v>-2.4446234258435085E-6</v>
      </c>
    </row>
    <row r="39" spans="13:27">
      <c r="M39" s="9">
        <v>1000000</v>
      </c>
      <c r="N39" s="10">
        <f t="shared" si="8"/>
        <v>6283185.307179586</v>
      </c>
      <c r="O39" s="16">
        <f t="shared" si="10"/>
        <v>1000</v>
      </c>
      <c r="P39" s="16">
        <f t="shared" si="10"/>
        <v>1000</v>
      </c>
      <c r="Q39" s="16">
        <f t="shared" si="10"/>
        <v>1000</v>
      </c>
      <c r="R39" s="16">
        <f t="shared" si="10"/>
        <v>9.9999999999999995E-7</v>
      </c>
      <c r="S39" s="16">
        <f t="shared" si="10"/>
        <v>9.9999999999999995E-7</v>
      </c>
      <c r="T39" s="16">
        <f t="shared" si="10"/>
        <v>9.9999999999999995E-7</v>
      </c>
      <c r="U39" s="12">
        <f t="shared" si="2"/>
        <v>0.9999998986788291</v>
      </c>
      <c r="V39" s="13">
        <f t="shared" si="7"/>
        <v>3.6475624648339276E-2</v>
      </c>
      <c r="X39" s="16">
        <f t="shared" si="9"/>
        <v>1</v>
      </c>
      <c r="Y39" s="16">
        <f t="shared" si="9"/>
        <v>0</v>
      </c>
      <c r="Z39" s="14">
        <f t="shared" si="4"/>
        <v>0.9999998986788291</v>
      </c>
      <c r="AA39" s="15">
        <f t="shared" si="5"/>
        <v>-8.8006455300226042E-7</v>
      </c>
    </row>
  </sheetData>
  <hyperlinks>
    <hyperlink ref="B2" r:id="rId1" xr:uid="{2A93FF39-EE2F-445C-B258-396C94D5304C}"/>
  </hyperlinks>
  <pageMargins left="0.75" right="0.75" top="1" bottom="1" header="0.51200000000000001" footer="0.51200000000000001"/>
  <pageSetup paperSize="9" scale="32"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サレンキー3次HPF</vt:lpstr>
      <vt:lpstr>サレンキー3次HPF!Print_Area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2024-02-19T05:38:34Z</dcterms:created>
  <dcterms:modified xsi:type="dcterms:W3CDTF">2024-02-19T05:39:16Z</dcterms:modified>
</cp:coreProperties>
</file>