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8_{7007546D-965A-42BB-873C-A07E1CC0220C}" xr6:coauthVersionLast="47" xr6:coauthVersionMax="47" xr10:uidLastSave="{98A63A71-1B70-43C6-99D5-AA064182357C}"/>
  <bookViews>
    <workbookView xWindow="31470" yWindow="1755" windowWidth="23700" windowHeight="12825" xr2:uid="{8B11D6FD-A532-4AFF-A010-505909D5CBB6}"/>
  </bookViews>
  <sheets>
    <sheet name="使用上の注意" sheetId="2" r:id="rId1"/>
    <sheet name="サレンキー2次LPF+増幅" sheetId="1" r:id="rId2"/>
  </sheets>
  <externalReferences>
    <externalReference r:id="rId3"/>
    <externalReference r:id="rId4"/>
  </externalReferences>
  <definedNames>
    <definedName name="BarLength" localSheetId="0">#REF!</definedName>
    <definedName name="BarLength">#REF!</definedName>
    <definedName name="ChartMax" localSheetId="0">#REF!</definedName>
    <definedName name="ChartMax">#REF!</definedName>
    <definedName name="ChartMin" localSheetId="0">#REF!</definedName>
    <definedName name="ChartMin">#REF!</definedName>
    <definedName name="DataCount" localSheetId="0">#REF!</definedName>
    <definedName name="DataCount">#REF!</definedName>
    <definedName name="_xlnm.Print_Area" localSheetId="1">'サレンキー2次LPF+増幅'!$A$1:$AC$135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8" i="1"/>
  <c r="N37" i="1"/>
  <c r="N36" i="1"/>
  <c r="N35" i="1"/>
  <c r="N34" i="1"/>
  <c r="N33" i="1"/>
  <c r="N32" i="1"/>
  <c r="N31" i="1"/>
  <c r="N30" i="1"/>
  <c r="N29" i="1"/>
  <c r="N28" i="1"/>
  <c r="N27" i="1"/>
  <c r="N26" i="1"/>
  <c r="N25" i="1"/>
  <c r="N24" i="1"/>
  <c r="N23" i="1"/>
  <c r="N22" i="1"/>
  <c r="N21" i="1"/>
  <c r="N20" i="1"/>
  <c r="N19" i="1"/>
  <c r="N18" i="1"/>
  <c r="S17" i="1"/>
  <c r="S18" i="1" s="1"/>
  <c r="R17" i="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Q17" i="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N17" i="1"/>
  <c r="Y16" i="1"/>
  <c r="Y17" i="1" s="1"/>
  <c r="Y18" i="1" s="1"/>
  <c r="Y19" i="1" s="1"/>
  <c r="Y20" i="1" s="1"/>
  <c r="Y21" i="1" s="1"/>
  <c r="Y22" i="1" s="1"/>
  <c r="Y23" i="1" s="1"/>
  <c r="Y24" i="1" s="1"/>
  <c r="Y25" i="1" s="1"/>
  <c r="Y26" i="1" s="1"/>
  <c r="Y27" i="1" s="1"/>
  <c r="Y28" i="1" s="1"/>
  <c r="Y29" i="1" s="1"/>
  <c r="Y30" i="1" s="1"/>
  <c r="Y31" i="1" s="1"/>
  <c r="Y32" i="1" s="1"/>
  <c r="Y33" i="1" s="1"/>
  <c r="Y34" i="1" s="1"/>
  <c r="Y35" i="1" s="1"/>
  <c r="Y36" i="1" s="1"/>
  <c r="Y37" i="1" s="1"/>
  <c r="Y38" i="1" s="1"/>
  <c r="Y39" i="1" s="1"/>
  <c r="X16" i="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T16" i="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S16" i="1"/>
  <c r="R16" i="1"/>
  <c r="U16" i="1" s="1"/>
  <c r="Q16" i="1"/>
  <c r="P16" i="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O16" i="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N16" i="1"/>
  <c r="V16" i="1" s="1"/>
  <c r="U15" i="1"/>
  <c r="AA15" i="1" s="1"/>
  <c r="N15" i="1"/>
  <c r="V15" i="1" s="1"/>
  <c r="M12" i="1"/>
  <c r="AA16" i="1" l="1"/>
  <c r="Z16" i="1"/>
  <c r="V18" i="1"/>
  <c r="S19" i="1"/>
  <c r="U18" i="1"/>
  <c r="U17" i="1"/>
  <c r="V17" i="1"/>
  <c r="Z15" i="1"/>
  <c r="AA18" i="1" l="1"/>
  <c r="Z18" i="1"/>
  <c r="V19" i="1"/>
  <c r="U19" i="1"/>
  <c r="S20" i="1"/>
  <c r="Z17" i="1"/>
  <c r="AA17" i="1"/>
  <c r="S21" i="1" l="1"/>
  <c r="V20" i="1"/>
  <c r="U20" i="1"/>
  <c r="AA19" i="1"/>
  <c r="Z19" i="1"/>
  <c r="U21" i="1" l="1"/>
  <c r="S22" i="1"/>
  <c r="V21" i="1"/>
  <c r="Z20" i="1"/>
  <c r="AA20" i="1"/>
  <c r="AA21" i="1" l="1"/>
  <c r="Z21" i="1"/>
  <c r="V22" i="1"/>
  <c r="U22" i="1"/>
  <c r="S23" i="1"/>
  <c r="S24" i="1" l="1"/>
  <c r="U23" i="1"/>
  <c r="V23" i="1"/>
  <c r="AA22" i="1"/>
  <c r="Z22" i="1"/>
  <c r="U24" i="1" l="1"/>
  <c r="V24" i="1"/>
  <c r="S25" i="1"/>
  <c r="AA23" i="1"/>
  <c r="Z23" i="1"/>
  <c r="S26" i="1" l="1"/>
  <c r="V25" i="1"/>
  <c r="U25" i="1"/>
  <c r="AA24" i="1"/>
  <c r="Z24" i="1"/>
  <c r="Z25" i="1" l="1"/>
  <c r="AA25" i="1"/>
  <c r="V26" i="1"/>
  <c r="S27" i="1"/>
  <c r="U26" i="1"/>
  <c r="AA26" i="1" l="1"/>
  <c r="Z26" i="1"/>
  <c r="V27" i="1"/>
  <c r="U27" i="1"/>
  <c r="S28" i="1"/>
  <c r="S29" i="1" l="1"/>
  <c r="V28" i="1"/>
  <c r="U28" i="1"/>
  <c r="Z27" i="1"/>
  <c r="AA27" i="1"/>
  <c r="Z28" i="1" l="1"/>
  <c r="AA28" i="1"/>
  <c r="U29" i="1"/>
  <c r="S30" i="1"/>
  <c r="V29" i="1"/>
  <c r="AA29" i="1" l="1"/>
  <c r="Z29" i="1"/>
  <c r="V30" i="1"/>
  <c r="S31" i="1"/>
  <c r="U30" i="1"/>
  <c r="AA30" i="1" l="1"/>
  <c r="Z30" i="1"/>
  <c r="S32" i="1"/>
  <c r="V31" i="1"/>
  <c r="U31" i="1"/>
  <c r="AA31" i="1" l="1"/>
  <c r="Z31" i="1"/>
  <c r="U32" i="1"/>
  <c r="V32" i="1"/>
  <c r="S33" i="1"/>
  <c r="AA32" i="1" l="1"/>
  <c r="Z32" i="1"/>
  <c r="S34" i="1"/>
  <c r="V33" i="1"/>
  <c r="U33" i="1"/>
  <c r="S35" i="1" l="1"/>
  <c r="V34" i="1"/>
  <c r="U34" i="1"/>
  <c r="Z33" i="1"/>
  <c r="AA33" i="1"/>
  <c r="AA34" i="1" l="1"/>
  <c r="Z34" i="1"/>
  <c r="V35" i="1"/>
  <c r="U35" i="1"/>
  <c r="S36" i="1"/>
  <c r="S37" i="1" l="1"/>
  <c r="V36" i="1"/>
  <c r="U36" i="1"/>
  <c r="AA35" i="1"/>
  <c r="Z35" i="1"/>
  <c r="Z36" i="1" l="1"/>
  <c r="AA36" i="1"/>
  <c r="U37" i="1"/>
  <c r="S38" i="1"/>
  <c r="V37" i="1"/>
  <c r="V38" i="1" l="1"/>
  <c r="S39" i="1"/>
  <c r="U38" i="1"/>
  <c r="AA37" i="1"/>
  <c r="Z37" i="1"/>
  <c r="AA38" i="1" l="1"/>
  <c r="Z38" i="1"/>
  <c r="V39" i="1"/>
  <c r="U39" i="1"/>
  <c r="AA39" i="1" l="1"/>
  <c r="Z39" i="1"/>
</calcChain>
</file>

<file path=xl/sharedStrings.xml><?xml version="1.0" encoding="utf-8"?>
<sst xmlns="http://schemas.openxmlformats.org/spreadsheetml/2006/main" count="28" uniqueCount="27">
  <si>
    <t>■サレンキー2次LPF+増幅</t>
  </si>
  <si>
    <t>https://darekan.com/</t>
  </si>
  <si>
    <t>Q</t>
  </si>
  <si>
    <t>Q&lt;0.7を目安に設計する。</t>
  </si>
  <si>
    <t>入力セル</t>
  </si>
  <si>
    <t>超えると一部増幅される周波数ができてしまい、扱いづらくなる</t>
  </si>
  <si>
    <t>計算セル</t>
  </si>
  <si>
    <t>f[Hz]</t>
  </si>
  <si>
    <t>ω[rad/s]</t>
  </si>
  <si>
    <t>C1[F]</t>
  </si>
  <si>
    <t>C2[F]</t>
  </si>
  <si>
    <t>R1[Ω]</t>
  </si>
  <si>
    <t>R2[Ω]</t>
  </si>
  <si>
    <t>R3[Ω]</t>
  </si>
  <si>
    <t>R4[Ω]</t>
  </si>
  <si>
    <t>Gain</t>
  </si>
  <si>
    <t>θ[°]</t>
  </si>
  <si>
    <t>Vin[V]</t>
  </si>
  <si>
    <t>Vref[V]</t>
  </si>
  <si>
    <t>Vout[V]</t>
  </si>
  <si>
    <t>Gain[dB]</t>
  </si>
  <si>
    <t>お気づきの点がございましたらサイトよりコメントいただければ幸いです。</t>
  </si>
  <si>
    <t>また、計算結果について保証するものではありませんので、個人の責任でお使いください。</t>
  </si>
  <si>
    <t>←配布ではなく、こちらのサイトよりダウンロードするようにお願いします。</t>
  </si>
  <si>
    <t>2次配布や計算式などの編集してのご使用はご連慮ください。</t>
  </si>
  <si>
    <t>こちらの計算用のエクセルは、darecan.comで作成されたものです。</t>
  </si>
  <si>
    <t>使用上の注意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</si>
</sst>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0" borderId="2" xfId="2" applyFont="1" applyBorder="1" applyAlignment="1">
      <alignment shrinkToFit="1"/>
    </xf>
    <xf numFmtId="0" fontId="3" fillId="2" borderId="0" xfId="2" applyFont="1" applyFill="1"/>
    <xf numFmtId="164" fontId="3" fillId="3" borderId="2" xfId="2" applyNumberFormat="1" applyFont="1" applyFill="1" applyBorder="1" applyAlignment="1">
      <alignment shrinkToFit="1"/>
    </xf>
    <xf numFmtId="0" fontId="3" fillId="3" borderId="0" xfId="2" applyFont="1" applyFill="1"/>
    <xf numFmtId="0" fontId="3" fillId="2" borderId="2" xfId="2" applyFont="1" applyFill="1" applyBorder="1"/>
    <xf numFmtId="0" fontId="3" fillId="2" borderId="2" xfId="2" applyFont="1" applyFill="1" applyBorder="1" applyAlignment="1">
      <alignment shrinkToFit="1"/>
    </xf>
    <xf numFmtId="1" fontId="3" fillId="2" borderId="2" xfId="2" applyNumberFormat="1" applyFont="1" applyFill="1" applyBorder="1" applyAlignment="1">
      <alignment shrinkToFit="1"/>
    </xf>
    <xf numFmtId="0" fontId="6" fillId="3" borderId="2" xfId="2"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0" fontId="3" fillId="3" borderId="2" xfId="2"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FE0EE313-F4C4-4688-96BF-CAD08344F6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'サレンキー2次LPF+増幅'!$U$14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'サレンキー2次LPF+増幅'!$M$15:$M$39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'サレンキー2次LPF+増幅'!$U$15:$U$39</c:f>
              <c:numCache>
                <c:formatCode>General</c:formatCode>
                <c:ptCount val="25"/>
                <c:pt idx="0">
                  <c:v>1.9999986537873176</c:v>
                </c:pt>
                <c:pt idx="1">
                  <c:v>1.9999946151655612</c:v>
                </c:pt>
                <c:pt idx="2">
                  <c:v>1.9999835090817373</c:v>
                </c:pt>
                <c:pt idx="3">
                  <c:v>1.9999515380540061</c:v>
                </c:pt>
                <c:pt idx="4">
                  <c:v>1.9998653921710541</c:v>
                </c:pt>
                <c:pt idx="5">
                  <c:v>1.9994617315122363</c:v>
                </c:pt>
                <c:pt idx="6">
                  <c:v>1.9983529223468779</c:v>
                </c:pt>
                <c:pt idx="7">
                  <c:v>1.9951711540404409</c:v>
                </c:pt>
                <c:pt idx="8">
                  <c:v>1.9866721216689458</c:v>
                </c:pt>
                <c:pt idx="9">
                  <c:v>1.9482306805422198</c:v>
                </c:pt>
                <c:pt idx="10">
                  <c:v>1.8530162246267592</c:v>
                </c:pt>
                <c:pt idx="11">
                  <c:v>1.6413088322302656</c:v>
                </c:pt>
                <c:pt idx="12">
                  <c:v>1.3052748859195675</c:v>
                </c:pt>
                <c:pt idx="13">
                  <c:v>0.78996526779407594</c:v>
                </c:pt>
                <c:pt idx="14">
                  <c:v>0.47504730515701943</c:v>
                </c:pt>
                <c:pt idx="15">
                  <c:v>0.27873764392877093</c:v>
                </c:pt>
                <c:pt idx="16">
                  <c:v>0.16264632329294024</c:v>
                </c:pt>
                <c:pt idx="17">
                  <c:v>7.1208524255335789E-2</c:v>
                </c:pt>
                <c:pt idx="18">
                  <c:v>3.1666726970808134E-2</c:v>
                </c:pt>
                <c:pt idx="19">
                  <c:v>1.2637459304740606E-2</c:v>
                </c:pt>
                <c:pt idx="20">
                  <c:v>4.8604763393273361E-3</c:v>
                </c:pt>
                <c:pt idx="21">
                  <c:v>1.2530574968801912E-3</c:v>
                </c:pt>
                <c:pt idx="22">
                  <c:v>4.121054908528388E-4</c:v>
                </c:pt>
                <c:pt idx="23">
                  <c:v>1.4055534667804451E-4</c:v>
                </c:pt>
                <c:pt idx="24">
                  <c:v>5.0638726594009587E-5</c:v>
                </c:pt>
              </c:numCache>
            </c:numRef>
          </c:yVal>
          <c:smooth val="1"/>
          <c:extLst>
            <c:ext xmlns:c16="http://schemas.microsoft.com/office/drawing/2014/chart" uri="{C3380CC4-5D6E-409C-BE32-E72D297353CC}">
              <c16:uniqueId val="{00000000-070D-4F13-A7E9-A912932CF0EF}"/>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'サレンキー2次LPF+増幅'!$V$14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'サレンキー2次LPF+増幅'!$M$15:$M$39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'サレンキー2次LPF+増幅'!$V$15:$V$39</c:f>
              <c:numCache>
                <c:formatCode>General</c:formatCode>
                <c:ptCount val="25"/>
                <c:pt idx="0">
                  <c:v>179.93160002979354</c:v>
                </c:pt>
                <c:pt idx="1">
                  <c:v>179.86320023834782</c:v>
                </c:pt>
                <c:pt idx="2">
                  <c:v>179.76060127738677</c:v>
                </c:pt>
                <c:pt idx="3">
                  <c:v>179.58960643522462</c:v>
                </c:pt>
                <c:pt idx="4">
                  <c:v>179.31602979116806</c:v>
                </c:pt>
                <c:pt idx="5">
                  <c:v>178.63223827166701</c:v>
                </c:pt>
                <c:pt idx="6">
                  <c:v>177.60727613806716</c:v>
                </c:pt>
                <c:pt idx="7">
                  <c:v>175.9024167795634</c:v>
                </c:pt>
                <c:pt idx="8">
                  <c:v>173.18955542036869</c:v>
                </c:pt>
                <c:pt idx="9">
                  <c:v>166.55093839336851</c:v>
                </c:pt>
                <c:pt idx="10">
                  <c:v>157.2243001298024</c:v>
                </c:pt>
                <c:pt idx="11">
                  <c:v>143.99747464676125</c:v>
                </c:pt>
                <c:pt idx="12">
                  <c:v>128.81974525994715</c:v>
                </c:pt>
                <c:pt idx="13">
                  <c:v>109.4272368366193</c:v>
                </c:pt>
                <c:pt idx="14">
                  <c:v>97.045337329637519</c:v>
                </c:pt>
                <c:pt idx="15">
                  <c:v>86.634495760681489</c:v>
                </c:pt>
                <c:pt idx="16">
                  <c:v>76.129523831176385</c:v>
                </c:pt>
                <c:pt idx="17">
                  <c:v>58.221576186420684</c:v>
                </c:pt>
                <c:pt idx="18">
                  <c:v>41.41959119786307</c:v>
                </c:pt>
                <c:pt idx="19">
                  <c:v>26.91061629939929</c:v>
                </c:pt>
                <c:pt idx="20">
                  <c:v>16.865325889590501</c:v>
                </c:pt>
                <c:pt idx="21">
                  <c:v>8.6032052634659966</c:v>
                </c:pt>
                <c:pt idx="22">
                  <c:v>4.9390172650581547</c:v>
                </c:pt>
                <c:pt idx="23">
                  <c:v>2.8854151901060399</c:v>
                </c:pt>
                <c:pt idx="24">
                  <c:v>1.7321082701403778</c:v>
                </c:pt>
              </c:numCache>
            </c:numRef>
          </c:yVal>
          <c:smooth val="1"/>
          <c:extLst>
            <c:ext xmlns:c16="http://schemas.microsoft.com/office/drawing/2014/chart" uri="{C3380CC4-5D6E-409C-BE32-E72D297353CC}">
              <c16:uniqueId val="{00000001-070D-4F13-A7E9-A912932CF0EF}"/>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3097284913798568"/>
          <c:y val="7.5249008415476201E-2"/>
          <c:w val="0.20615379500588868"/>
          <c:h val="0.21643627879848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4E4CEB65-0889-4F62-8E96-7CFC8B8AA7EA}"/>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4E4CEB65-0889-4F62-8E96-7CFC8B8AA7EA}"/>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82F02EBA-2B1A-4A68-96C8-D34C0E32C164}"/>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82F02EBA-2B1A-4A68-96C8-D34C0E32C164}"/>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236557</xdr:colOff>
      <xdr:row>6</xdr:row>
      <xdr:rowOff>55477</xdr:rowOff>
    </xdr:from>
    <xdr:ext cx="813288" cy="275717"/>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1396C52B-9CEF-4BDD-8C03-379B25B5FEC0}"/>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1396C52B-9CEF-4BDD-8C03-379B25B5FEC0}"/>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5" name="グラフ 4">
          <a:extLst>
            <a:ext uri="{FF2B5EF4-FFF2-40B4-BE49-F238E27FC236}">
              <a16:creationId xmlns:a16="http://schemas.microsoft.com/office/drawing/2014/main" id="{2AC4D779-C144-4A7C-85EE-C28E9BDE3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231322</xdr:colOff>
      <xdr:row>2</xdr:row>
      <xdr:rowOff>40822</xdr:rowOff>
    </xdr:from>
    <xdr:to>
      <xdr:col>9</xdr:col>
      <xdr:colOff>58094</xdr:colOff>
      <xdr:row>13</xdr:row>
      <xdr:rowOff>69979</xdr:rowOff>
    </xdr:to>
    <xdr:grpSp>
      <xdr:nvGrpSpPr>
        <xdr:cNvPr id="6" name="グループ化 5">
          <a:extLst>
            <a:ext uri="{FF2B5EF4-FFF2-40B4-BE49-F238E27FC236}">
              <a16:creationId xmlns:a16="http://schemas.microsoft.com/office/drawing/2014/main" id="{EA8DE9EC-7B2C-45EA-A53C-9700982E7D35}"/>
            </a:ext>
          </a:extLst>
        </xdr:cNvPr>
        <xdr:cNvGrpSpPr/>
      </xdr:nvGrpSpPr>
      <xdr:grpSpPr>
        <a:xfrm>
          <a:off x="843643" y="449036"/>
          <a:ext cx="3623165" cy="2274336"/>
          <a:chOff x="461596" y="67488290"/>
          <a:chExt cx="3641482" cy="2250157"/>
        </a:xfrm>
      </xdr:grpSpPr>
      <xdr:pic>
        <xdr:nvPicPr>
          <xdr:cNvPr id="7" name="図 6">
            <a:extLst>
              <a:ext uri="{FF2B5EF4-FFF2-40B4-BE49-F238E27FC236}">
                <a16:creationId xmlns:a16="http://schemas.microsoft.com/office/drawing/2014/main" id="{CDF94F5A-D093-DB27-58D9-6C4F00BADF40}"/>
              </a:ext>
            </a:extLst>
          </xdr:cNvPr>
          <xdr:cNvPicPr>
            <a:picLocks noChangeAspect="1"/>
          </xdr:cNvPicPr>
        </xdr:nvPicPr>
        <xdr:blipFill>
          <a:blip xmlns:r="http://schemas.openxmlformats.org/officeDocument/2006/relationships" r:embed="rId2"/>
          <a:stretch>
            <a:fillRect/>
          </a:stretch>
        </xdr:blipFill>
        <xdr:spPr>
          <a:xfrm>
            <a:off x="549519" y="67488290"/>
            <a:ext cx="3505689" cy="2048161"/>
          </a:xfrm>
          <a:prstGeom prst="rect">
            <a:avLst/>
          </a:prstGeom>
        </xdr:spPr>
      </xdr:pic>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7BD8E9EB-7552-AE5A-4EE1-F6B9F2B58EBA}"/>
                  </a:ext>
                </a:extLst>
              </xdr:cNvPr>
              <xdr:cNvSpPr txBox="1"/>
            </xdr:nvSpPr>
            <xdr:spPr>
              <a:xfrm>
                <a:off x="2139463" y="6947388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8" name="テキスト ボックス 7">
                <a:extLst>
                  <a:ext uri="{FF2B5EF4-FFF2-40B4-BE49-F238E27FC236}">
                    <a16:creationId xmlns:a16="http://schemas.microsoft.com/office/drawing/2014/main" id="{7BD8E9EB-7552-AE5A-4EE1-F6B9F2B58EBA}"/>
                  </a:ext>
                </a:extLst>
              </xdr:cNvPr>
              <xdr:cNvSpPr txBox="1"/>
            </xdr:nvSpPr>
            <xdr:spPr>
              <a:xfrm>
                <a:off x="2139463" y="6947388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9" name="直線コネクタ 8">
            <a:extLst>
              <a:ext uri="{FF2B5EF4-FFF2-40B4-BE49-F238E27FC236}">
                <a16:creationId xmlns:a16="http://schemas.microsoft.com/office/drawing/2014/main" id="{EEA4AD02-0B26-46CF-7CBE-F106AFDBF052}"/>
              </a:ext>
            </a:extLst>
          </xdr:cNvPr>
          <xdr:cNvCxnSpPr/>
        </xdr:nvCxnSpPr>
        <xdr:spPr bwMode="auto">
          <a:xfrm>
            <a:off x="3912577" y="68360192"/>
            <a:ext cx="0" cy="1040423"/>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68538500-AD2E-C87C-9065-B9B78890F7B2}"/>
                  </a:ext>
                </a:extLst>
              </xdr:cNvPr>
              <xdr:cNvSpPr txBox="1"/>
            </xdr:nvSpPr>
            <xdr:spPr>
              <a:xfrm rot="16200000">
                <a:off x="3231177" y="68762048"/>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68538500-AD2E-C87C-9065-B9B78890F7B2}"/>
                  </a:ext>
                </a:extLst>
              </xdr:cNvPr>
              <xdr:cNvSpPr txBox="1"/>
            </xdr:nvSpPr>
            <xdr:spPr>
              <a:xfrm rot="16200000">
                <a:off x="3231177" y="68762048"/>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CA13814E-7AA8-BCE2-B79C-17B7742EA8AD}"/>
              </a:ext>
            </a:extLst>
          </xdr:cNvPr>
          <xdr:cNvCxnSpPr/>
        </xdr:nvCxnSpPr>
        <xdr:spPr bwMode="auto">
          <a:xfrm>
            <a:off x="738551" y="68264942"/>
            <a:ext cx="0" cy="1135673"/>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A9305B6E-6F88-E78A-BFC1-ADCA5619C69F}"/>
                  </a:ext>
                </a:extLst>
              </xdr:cNvPr>
              <xdr:cNvSpPr txBox="1"/>
            </xdr:nvSpPr>
            <xdr:spPr>
              <a:xfrm rot="16200000">
                <a:off x="183568" y="6872614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A9305B6E-6F88-E78A-BFC1-ADCA5619C69F}"/>
                  </a:ext>
                </a:extLst>
              </xdr:cNvPr>
              <xdr:cNvSpPr txBox="1"/>
            </xdr:nvSpPr>
            <xdr:spPr>
              <a:xfrm rot="16200000">
                <a:off x="183568" y="6872614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9FF59D5D-588B-04B0-A20E-3E158DE886D1}"/>
                  </a:ext>
                </a:extLst>
              </xdr:cNvPr>
              <xdr:cNvSpPr txBox="1"/>
            </xdr:nvSpPr>
            <xdr:spPr>
              <a:xfrm>
                <a:off x="3648809" y="68030484"/>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9FF59D5D-588B-04B0-A20E-3E158DE886D1}"/>
                  </a:ext>
                </a:extLst>
              </xdr:cNvPr>
              <xdr:cNvSpPr txBox="1"/>
            </xdr:nvSpPr>
            <xdr:spPr>
              <a:xfrm>
                <a:off x="3648809" y="68030484"/>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E5EE68A0-7BAD-E2BE-6EB7-92D3D9569796}"/>
                  </a:ext>
                </a:extLst>
              </xdr:cNvPr>
              <xdr:cNvSpPr txBox="1"/>
            </xdr:nvSpPr>
            <xdr:spPr>
              <a:xfrm>
                <a:off x="461596" y="6791325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E5EE68A0-7BAD-E2BE-6EB7-92D3D9569796}"/>
                  </a:ext>
                </a:extLst>
              </xdr:cNvPr>
              <xdr:cNvSpPr txBox="1"/>
            </xdr:nvSpPr>
            <xdr:spPr>
              <a:xfrm>
                <a:off x="461596" y="6791325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0FB86C08-68EE-ABD7-61C0-B2FBC82DAEEB}"/>
                  </a:ext>
                </a:extLst>
              </xdr:cNvPr>
              <xdr:cNvSpPr txBox="1"/>
            </xdr:nvSpPr>
            <xdr:spPr>
              <a:xfrm>
                <a:off x="842597" y="6783998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0FB86C08-68EE-ABD7-61C0-B2FBC82DAEEB}"/>
                  </a:ext>
                </a:extLst>
              </xdr:cNvPr>
              <xdr:cNvSpPr txBox="1"/>
            </xdr:nvSpPr>
            <xdr:spPr>
              <a:xfrm>
                <a:off x="842597" y="6783998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E1819A4B-83B2-73E9-4C63-7090A7559982}"/>
                  </a:ext>
                </a:extLst>
              </xdr:cNvPr>
              <xdr:cNvSpPr txBox="1"/>
            </xdr:nvSpPr>
            <xdr:spPr>
              <a:xfrm>
                <a:off x="1597270" y="6783265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E1819A4B-83B2-73E9-4C63-7090A7559982}"/>
                  </a:ext>
                </a:extLst>
              </xdr:cNvPr>
              <xdr:cNvSpPr txBox="1"/>
            </xdr:nvSpPr>
            <xdr:spPr>
              <a:xfrm>
                <a:off x="1597270" y="6783265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BB6946D0-02D9-70EA-EF63-5245AB47CFF2}"/>
                  </a:ext>
                </a:extLst>
              </xdr:cNvPr>
              <xdr:cNvSpPr txBox="1"/>
            </xdr:nvSpPr>
            <xdr:spPr>
              <a:xfrm>
                <a:off x="1040421" y="6772275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BB6946D0-02D9-70EA-EF63-5245AB47CFF2}"/>
                  </a:ext>
                </a:extLst>
              </xdr:cNvPr>
              <xdr:cNvSpPr txBox="1"/>
            </xdr:nvSpPr>
            <xdr:spPr>
              <a:xfrm>
                <a:off x="1040421" y="67722751"/>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B6151CF8-8278-14E1-D7DD-7ED5D875AB73}"/>
                  </a:ext>
                </a:extLst>
              </xdr:cNvPr>
              <xdr:cNvSpPr txBox="1"/>
            </xdr:nvSpPr>
            <xdr:spPr>
              <a:xfrm>
                <a:off x="1736481" y="685506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B6151CF8-8278-14E1-D7DD-7ED5D875AB73}"/>
                  </a:ext>
                </a:extLst>
              </xdr:cNvPr>
              <xdr:cNvSpPr txBox="1"/>
            </xdr:nvSpPr>
            <xdr:spPr>
              <a:xfrm>
                <a:off x="1736481" y="685506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8C7AA859-0F8B-BC52-8600-387CDA4DFAE8}"/>
                  </a:ext>
                </a:extLst>
              </xdr:cNvPr>
              <xdr:cNvSpPr txBox="1"/>
            </xdr:nvSpPr>
            <xdr:spPr>
              <a:xfrm>
                <a:off x="2571750" y="68961002"/>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8C7AA859-0F8B-BC52-8600-387CDA4DFAE8}"/>
                  </a:ext>
                </a:extLst>
              </xdr:cNvPr>
              <xdr:cNvSpPr txBox="1"/>
            </xdr:nvSpPr>
            <xdr:spPr>
              <a:xfrm>
                <a:off x="2571750" y="68961002"/>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C8DE0002-FD09-5ED9-DFEB-B8F0A729461D}"/>
                  </a:ext>
                </a:extLst>
              </xdr:cNvPr>
              <xdr:cNvSpPr txBox="1"/>
            </xdr:nvSpPr>
            <xdr:spPr>
              <a:xfrm>
                <a:off x="2886808" y="6836019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4</m:t>
                          </m:r>
                        </m:sub>
                      </m:sSub>
                    </m:oMath>
                  </m:oMathPara>
                </a14:m>
                <a:endParaRPr kumimoji="1" lang="ja-JP" altLang="en-US" sz="1100"/>
              </a:p>
            </xdr:txBody>
          </xdr:sp>
        </mc:Choice>
        <mc:Fallback>
          <xdr:sp macro="" textlink="">
            <xdr:nvSpPr>
              <xdr:cNvPr id="20" name="テキスト ボックス 19">
                <a:extLst>
                  <a:ext uri="{FF2B5EF4-FFF2-40B4-BE49-F238E27FC236}">
                    <a16:creationId xmlns:a16="http://schemas.microsoft.com/office/drawing/2014/main" id="{C8DE0002-FD09-5ED9-DFEB-B8F0A729461D}"/>
                  </a:ext>
                </a:extLst>
              </xdr:cNvPr>
              <xdr:cNvSpPr txBox="1"/>
            </xdr:nvSpPr>
            <xdr:spPr>
              <a:xfrm>
                <a:off x="2886808" y="6836019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𝑅_4</a:t>
                </a:r>
                <a:endParaRPr kumimoji="1" lang="ja-JP" altLang="en-US" sz="1100"/>
              </a:p>
            </xdr:txBody>
          </xdr:sp>
        </mc:Fallback>
      </mc:AlternateContent>
    </xdr:grpSp>
    <xdr:clientData/>
  </xdr:twoCellAnchor>
  <xdr:oneCellAnchor>
    <xdr:from>
      <xdr:col>10</xdr:col>
      <xdr:colOff>497183</xdr:colOff>
      <xdr:row>5</xdr:row>
      <xdr:rowOff>179568</xdr:rowOff>
    </xdr:from>
    <xdr:ext cx="3727810" cy="393441"/>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567C895F-0D60-4D9C-8B9B-D8F7CE030D16}"/>
                </a:ext>
              </a:extLst>
            </xdr:cNvPr>
            <xdr:cNvSpPr txBox="1"/>
          </xdr:nvSpPr>
          <xdr:spPr>
            <a:xfrm>
              <a:off x="5478758" y="1179693"/>
              <a:ext cx="3727810" cy="393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4</m:t>
                                        </m:r>
                                      </m:sub>
                                    </m:sSub>
                                  </m:e>
                                </m:d>
                                <m:r>
                                  <a:rPr kumimoji="1" lang="en-US" sz="1100" b="0" i="1">
                                    <a:solidFill>
                                      <a:schemeClr val="dk1"/>
                                    </a:solidFill>
                                    <a:effectLst/>
                                    <a:latin typeface="Cambria Math" panose="02040503050406030204" pitchFamily="18" charset="0"/>
                                    <a:ea typeface="+mn-ea"/>
                                    <a:cs typeface="+mn-cs"/>
                                  </a:rPr>
                                  <m:t>𝜔</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e>
                                </m:d>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1" name="テキスト ボックス 20">
              <a:extLst>
                <a:ext uri="{FF2B5EF4-FFF2-40B4-BE49-F238E27FC236}">
                  <a16:creationId xmlns:a16="http://schemas.microsoft.com/office/drawing/2014/main" id="{567C895F-0D60-4D9C-8B9B-D8F7CE030D16}"/>
                </a:ext>
              </a:extLst>
            </xdr:cNvPr>
            <xdr:cNvSpPr txBox="1"/>
          </xdr:nvSpPr>
          <xdr:spPr>
            <a:xfrm>
              <a:off x="5478758" y="1179693"/>
              <a:ext cx="3727810" cy="393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((𝐶_2 𝑅_1 𝑅_3+𝐶_2 𝑅_2 𝑅_3−𝐶_1 𝑅_1 𝑅_4 )𝜔/(𝑅_3 (𝐶_1 𝐶_2 𝑅_1 𝑅_2 𝜔^2−1)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17</xdr:col>
      <xdr:colOff>561054</xdr:colOff>
      <xdr:row>9</xdr:row>
      <xdr:rowOff>27565</xdr:rowOff>
    </xdr:from>
    <xdr:ext cx="1913283" cy="679174"/>
    <mc:AlternateContent xmlns:mc="http://schemas.openxmlformats.org/markup-compatibility/2006">
      <mc:Choice xmlns:a14="http://schemas.microsoft.com/office/drawing/2010/main" Requires="a14">
        <xdr:sp macro="" textlink="">
          <xdr:nvSpPr>
            <xdr:cNvPr id="22" name="テキスト ボックス 21">
              <a:extLst>
                <a:ext uri="{FF2B5EF4-FFF2-40B4-BE49-F238E27FC236}">
                  <a16:creationId xmlns:a16="http://schemas.microsoft.com/office/drawing/2014/main" id="{9CBC9688-3D0E-41A0-8C11-A028388AA70B}"/>
                </a:ext>
              </a:extLst>
            </xdr:cNvPr>
            <xdr:cNvSpPr txBox="1"/>
          </xdr:nvSpPr>
          <xdr:spPr>
            <a:xfrm>
              <a:off x="10381329" y="1827790"/>
              <a:ext cx="1913283"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𝑄</m:t>
                    </m:r>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ad>
                          <m:radPr>
                            <m:degHide m:val="on"/>
                            <m:ctrlPr>
                              <a:rPr kumimoji="1" lang="en-US" sz="1100" b="0" i="1">
                                <a:solidFill>
                                  <a:schemeClr val="dk1"/>
                                </a:solidFill>
                                <a:effectLst/>
                                <a:latin typeface="Cambria Math" panose="02040503050406030204" pitchFamily="18" charset="0"/>
                                <a:ea typeface="+mn-ea"/>
                                <a:cs typeface="+mn-cs"/>
                              </a:rPr>
                            </m:ctrlPr>
                          </m:radPr>
                          <m:deg/>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e>
                        </m:rad>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4</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en>
                        </m:f>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2" name="テキスト ボックス 21">
              <a:extLst>
                <a:ext uri="{FF2B5EF4-FFF2-40B4-BE49-F238E27FC236}">
                  <a16:creationId xmlns:a16="http://schemas.microsoft.com/office/drawing/2014/main" id="{9CBC9688-3D0E-41A0-8C11-A028388AA70B}"/>
                </a:ext>
              </a:extLst>
            </xdr:cNvPr>
            <xdr:cNvSpPr txBox="1"/>
          </xdr:nvSpPr>
          <xdr:spPr>
            <a:xfrm>
              <a:off x="10381329" y="1827790"/>
              <a:ext cx="1913283" cy="67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solidFill>
                    <a:schemeClr val="dk1"/>
                  </a:solidFill>
                  <a:effectLst/>
                  <a:latin typeface="Cambria Math" panose="02040503050406030204" pitchFamily="18" charset="0"/>
                  <a:ea typeface="+mn-ea"/>
                  <a:cs typeface="+mn-cs"/>
                </a:rPr>
                <a:t>𝑄=√(𝐶_1 𝐶_2 𝑅_1 𝑅_2 )/(𝐶_2 𝐶_2 𝑅_1 𝑅_2−𝑅_1 𝐶_1  𝑅_4/𝑅_3 )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10</xdr:col>
      <xdr:colOff>517072</xdr:colOff>
      <xdr:row>1</xdr:row>
      <xdr:rowOff>13607</xdr:rowOff>
    </xdr:from>
    <xdr:ext cx="5366447" cy="1040130"/>
    <mc:AlternateContent xmlns:mc="http://schemas.openxmlformats.org/markup-compatibility/2006">
      <mc:Choice xmlns:a14="http://schemas.microsoft.com/office/drawing/2010/main" Requires="a14">
        <xdr:sp macro="" textlink="">
          <xdr:nvSpPr>
            <xdr:cNvPr id="23" name="テキスト ボックス 22">
              <a:extLst>
                <a:ext uri="{FF2B5EF4-FFF2-40B4-BE49-F238E27FC236}">
                  <a16:creationId xmlns:a16="http://schemas.microsoft.com/office/drawing/2014/main" id="{2A787156-7D16-4290-9EDA-7905720AC135}"/>
                </a:ext>
              </a:extLst>
            </xdr:cNvPr>
            <xdr:cNvSpPr txBox="1"/>
          </xdr:nvSpPr>
          <xdr:spPr>
            <a:xfrm>
              <a:off x="5498647" y="213632"/>
              <a:ext cx="5366447"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𝐺𝑎𝑖𝑛</m:t>
                    </m:r>
                    <m:r>
                      <a:rPr kumimoji="1" lang="en-US" sz="1100" b="0" i="1">
                        <a:solidFill>
                          <a:schemeClr val="tx1"/>
                        </a:solidFill>
                        <a:effectLst/>
                        <a:latin typeface="Cambria Math" panose="02040503050406030204" pitchFamily="18" charset="0"/>
                        <a:ea typeface="+mn-ea"/>
                        <a:cs typeface="+mn-cs"/>
                      </a:rPr>
                      <m:t>=</m:t>
                    </m:r>
                    <m:d>
                      <m:dPr>
                        <m:begChr m:val="|"/>
                        <m:endChr m:val="|"/>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e>
                    </m:d>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4</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den>
                        </m:f>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1−</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4</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den>
                                    </m:f>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23" name="テキスト ボックス 22">
              <a:extLst>
                <a:ext uri="{FF2B5EF4-FFF2-40B4-BE49-F238E27FC236}">
                  <a16:creationId xmlns:a16="http://schemas.microsoft.com/office/drawing/2014/main" id="{2A787156-7D16-4290-9EDA-7905720AC135}"/>
                </a:ext>
              </a:extLst>
            </xdr:cNvPr>
            <xdr:cNvSpPr txBox="1"/>
          </xdr:nvSpPr>
          <xdr:spPr>
            <a:xfrm>
              <a:off x="5498647" y="213632"/>
              <a:ext cx="5366447"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𝐺𝑎𝑖𝑛=|(𝑉_𝑜𝑢𝑡−𝑉_𝑟𝑒𝑓)/(𝑉_𝑖𝑛−𝑉_𝑟𝑒𝑓 )|=((𝑅_3+𝑅_4)/𝑅_3 )/√((1−𝑅_1 𝑅_2 𝐶_1 𝐶_2 𝜔^2 )^2+𝜔^2 (𝑅_2 𝐶_2+𝑅_1 𝐶_2−𝑅_1 𝐶_1  𝑅_4/𝑅_3 )^2 )</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51;&#29992;&#19978;&#12398;&#27880;&#248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s>
    <sheetDataSet>
      <sheetData sheetId="0"/>
      <sheetData sheetId="1"/>
      <sheetData sheetId="2"/>
      <sheetData sheetId="3"/>
      <sheetData sheetId="4">
        <row r="14">
          <cell r="U14" t="str">
            <v>Gain</v>
          </cell>
          <cell r="V14" t="str">
            <v>θ[°]</v>
          </cell>
        </row>
        <row r="15">
          <cell r="M15">
            <v>1</v>
          </cell>
          <cell r="U15">
            <v>1.9999986537873176</v>
          </cell>
          <cell r="V15">
            <v>179.93160002979354</v>
          </cell>
        </row>
        <row r="16">
          <cell r="M16">
            <v>2</v>
          </cell>
          <cell r="U16">
            <v>1.9999946151655612</v>
          </cell>
          <cell r="V16">
            <v>179.86320023834782</v>
          </cell>
        </row>
        <row r="17">
          <cell r="M17">
            <v>3.5</v>
          </cell>
          <cell r="U17">
            <v>1.9999835090817373</v>
          </cell>
          <cell r="V17">
            <v>179.76060127738677</v>
          </cell>
        </row>
        <row r="18">
          <cell r="M18">
            <v>6</v>
          </cell>
          <cell r="U18">
            <v>1.9999515380540061</v>
          </cell>
          <cell r="V18">
            <v>179.58960643522462</v>
          </cell>
        </row>
        <row r="19">
          <cell r="M19">
            <v>10</v>
          </cell>
          <cell r="U19">
            <v>1.9998653921710541</v>
          </cell>
          <cell r="V19">
            <v>179.31602979116806</v>
          </cell>
        </row>
        <row r="20">
          <cell r="M20">
            <v>20</v>
          </cell>
          <cell r="U20">
            <v>1.9994617315122363</v>
          </cell>
          <cell r="V20">
            <v>178.63223827166701</v>
          </cell>
        </row>
        <row r="21">
          <cell r="M21">
            <v>35</v>
          </cell>
          <cell r="U21">
            <v>1.9983529223468779</v>
          </cell>
          <cell r="V21">
            <v>177.60727613806716</v>
          </cell>
        </row>
        <row r="22">
          <cell r="M22">
            <v>60</v>
          </cell>
          <cell r="U22">
            <v>1.9951711540404409</v>
          </cell>
          <cell r="V22">
            <v>175.9024167795634</v>
          </cell>
        </row>
        <row r="23">
          <cell r="M23">
            <v>100</v>
          </cell>
          <cell r="U23">
            <v>1.9866721216689458</v>
          </cell>
          <cell r="V23">
            <v>173.18955542036869</v>
          </cell>
        </row>
        <row r="24">
          <cell r="M24">
            <v>200</v>
          </cell>
          <cell r="U24">
            <v>1.9482306805422198</v>
          </cell>
          <cell r="V24">
            <v>166.55093839336851</v>
          </cell>
        </row>
        <row r="25">
          <cell r="M25">
            <v>350</v>
          </cell>
          <cell r="U25">
            <v>1.8530162246267592</v>
          </cell>
          <cell r="V25">
            <v>157.2243001298024</v>
          </cell>
        </row>
        <row r="26">
          <cell r="M26">
            <v>600</v>
          </cell>
          <cell r="U26">
            <v>1.6413088322302656</v>
          </cell>
          <cell r="V26">
            <v>143.99747464676125</v>
          </cell>
        </row>
        <row r="27">
          <cell r="M27">
            <v>1000</v>
          </cell>
          <cell r="U27">
            <v>1.3052748859195675</v>
          </cell>
          <cell r="V27">
            <v>128.81974525994715</v>
          </cell>
        </row>
        <row r="28">
          <cell r="M28">
            <v>2000</v>
          </cell>
          <cell r="U28">
            <v>0.78996526779407594</v>
          </cell>
          <cell r="V28">
            <v>109.4272368366193</v>
          </cell>
        </row>
        <row r="29">
          <cell r="M29">
            <v>3500</v>
          </cell>
          <cell r="U29">
            <v>0.47504730515701943</v>
          </cell>
          <cell r="V29">
            <v>97.045337329637519</v>
          </cell>
        </row>
        <row r="30">
          <cell r="M30">
            <v>6000</v>
          </cell>
          <cell r="U30">
            <v>0.27873764392877093</v>
          </cell>
          <cell r="V30">
            <v>86.634495760681489</v>
          </cell>
        </row>
        <row r="31">
          <cell r="M31">
            <v>10000</v>
          </cell>
          <cell r="U31">
            <v>0.16264632329294024</v>
          </cell>
          <cell r="V31">
            <v>76.129523831176385</v>
          </cell>
        </row>
        <row r="32">
          <cell r="M32">
            <v>20000</v>
          </cell>
          <cell r="U32">
            <v>7.1208524255335789E-2</v>
          </cell>
          <cell r="V32">
            <v>58.221576186420684</v>
          </cell>
        </row>
        <row r="33">
          <cell r="M33">
            <v>35000</v>
          </cell>
          <cell r="U33">
            <v>3.1666726970808134E-2</v>
          </cell>
          <cell r="V33">
            <v>41.41959119786307</v>
          </cell>
        </row>
        <row r="34">
          <cell r="M34">
            <v>60000</v>
          </cell>
          <cell r="U34">
            <v>1.2637459304740606E-2</v>
          </cell>
          <cell r="V34">
            <v>26.91061629939929</v>
          </cell>
        </row>
        <row r="35">
          <cell r="M35">
            <v>100000</v>
          </cell>
          <cell r="U35">
            <v>4.8604763393273361E-3</v>
          </cell>
          <cell r="V35">
            <v>16.865325889590501</v>
          </cell>
        </row>
        <row r="36">
          <cell r="M36">
            <v>200000</v>
          </cell>
          <cell r="U36">
            <v>1.2530574968801912E-3</v>
          </cell>
          <cell r="V36">
            <v>8.6032052634659966</v>
          </cell>
        </row>
        <row r="37">
          <cell r="M37">
            <v>350000</v>
          </cell>
          <cell r="U37">
            <v>4.121054908528388E-4</v>
          </cell>
          <cell r="V37">
            <v>4.9390172650581547</v>
          </cell>
        </row>
        <row r="38">
          <cell r="M38">
            <v>600000</v>
          </cell>
          <cell r="U38">
            <v>1.4055534667804451E-4</v>
          </cell>
          <cell r="V38">
            <v>2.8854151901060399</v>
          </cell>
        </row>
        <row r="39">
          <cell r="M39">
            <v>1000000</v>
          </cell>
          <cell r="U39">
            <v>5.0638726594009587E-5</v>
          </cell>
          <cell r="V39">
            <v>1.7321082701403778</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FAF75-1C54-4ECB-8504-52F40A134930}">
  <dimension ref="B2:D10"/>
  <sheetViews>
    <sheetView tabSelected="1" workbookViewId="0">
      <selection activeCell="D27" sqref="D27"/>
    </sheetView>
  </sheetViews>
  <sheetFormatPr defaultRowHeight="15"/>
  <cols>
    <col min="1" max="1" width="3.296875" customWidth="1"/>
  </cols>
  <sheetData>
    <row r="2" spans="2:4">
      <c r="B2" s="16" t="s">
        <v>26</v>
      </c>
    </row>
    <row r="4" spans="2:4">
      <c r="B4" t="s">
        <v>25</v>
      </c>
    </row>
    <row r="5" spans="2:4">
      <c r="B5" t="s">
        <v>24</v>
      </c>
    </row>
    <row r="7" spans="2:4">
      <c r="B7" s="3" t="s">
        <v>1</v>
      </c>
      <c r="D7" t="s">
        <v>23</v>
      </c>
    </row>
    <row r="9" spans="2:4">
      <c r="B9" t="s">
        <v>22</v>
      </c>
    </row>
    <row r="10" spans="2:4">
      <c r="B10" t="s">
        <v>21</v>
      </c>
    </row>
  </sheetData>
  <hyperlinks>
    <hyperlink ref="B7" r:id="rId1" xr:uid="{98633FA9-70D4-4230-88B3-FC829D61B75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1EF7-B890-4834-BBD1-89095F649F52}">
  <dimension ref="A1:AA39"/>
  <sheetViews>
    <sheetView showGridLines="0" view="pageBreakPreview" zoomScale="70" zoomScaleNormal="100" zoomScaleSheetLayoutView="70" workbookViewId="0">
      <selection activeCell="L44" sqref="L44"/>
    </sheetView>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2" width="7.19921875" style="2"/>
    <col min="23" max="23" width="0.59765625" style="2" customWidth="1"/>
    <col min="24" max="16384" width="7.19921875" style="2"/>
  </cols>
  <sheetData>
    <row r="1" spans="1:27">
      <c r="A1" s="1" t="s">
        <v>0</v>
      </c>
    </row>
    <row r="2" spans="1:27">
      <c r="A2" s="2"/>
      <c r="B2" s="3" t="s">
        <v>1</v>
      </c>
    </row>
    <row r="3" spans="1:27">
      <c r="A3" s="2"/>
    </row>
    <row r="11" spans="1:27">
      <c r="M11" s="5" t="s">
        <v>2</v>
      </c>
      <c r="N11" s="2" t="s">
        <v>3</v>
      </c>
      <c r="Z11" s="6"/>
      <c r="AA11" s="2" t="s">
        <v>4</v>
      </c>
    </row>
    <row r="12" spans="1:27">
      <c r="M12" s="7">
        <f>SQRT(O15*P15*Q15*R15)/(P15*P15*Q15*R15+Q15*O15*-T15/S15)</f>
        <v>-3.1654431032716506</v>
      </c>
      <c r="N12" s="2" t="s">
        <v>5</v>
      </c>
      <c r="Z12" s="8"/>
      <c r="AA12" s="2" t="s">
        <v>6</v>
      </c>
    </row>
    <row r="14" spans="1:27">
      <c r="M14" s="5" t="s">
        <v>7</v>
      </c>
      <c r="N14" s="5" t="s">
        <v>8</v>
      </c>
      <c r="O14" s="5" t="s">
        <v>9</v>
      </c>
      <c r="P14" s="5" t="s">
        <v>10</v>
      </c>
      <c r="Q14" s="5" t="s">
        <v>11</v>
      </c>
      <c r="R14" s="5" t="s">
        <v>12</v>
      </c>
      <c r="S14" s="5" t="s">
        <v>13</v>
      </c>
      <c r="T14" s="5" t="s">
        <v>14</v>
      </c>
      <c r="U14" s="5" t="s">
        <v>15</v>
      </c>
      <c r="V14" s="5" t="s">
        <v>16</v>
      </c>
      <c r="X14" s="5" t="s">
        <v>17</v>
      </c>
      <c r="Y14" s="5" t="s">
        <v>18</v>
      </c>
      <c r="Z14" s="5" t="s">
        <v>19</v>
      </c>
      <c r="AA14" s="5" t="s">
        <v>20</v>
      </c>
    </row>
    <row r="15" spans="1:27">
      <c r="M15" s="9">
        <v>1</v>
      </c>
      <c r="N15" s="7">
        <f>2*PI()*M15</f>
        <v>6.2831853071795862</v>
      </c>
      <c r="O15" s="10">
        <v>9.9999999999999995E-8</v>
      </c>
      <c r="P15" s="10">
        <v>9.9999999999999995E-7</v>
      </c>
      <c r="Q15" s="10">
        <v>100</v>
      </c>
      <c r="R15" s="11">
        <v>100</v>
      </c>
      <c r="S15" s="11">
        <v>1</v>
      </c>
      <c r="T15" s="11">
        <v>1</v>
      </c>
      <c r="U15" s="12">
        <f>((S15+T15)/S15/SQRT((1-Q15*R15*O15*P15*N15^2)^2+N15^2*(R15*P15+Q15*P15-Q15*O15*T15/S15)^2))</f>
        <v>1.9999986537873176</v>
      </c>
      <c r="V15" s="12">
        <f>180/PI()*ATAN2(S15*(O15*P15*Q15*R15*N15^2-1),(P15*Q15*S15+P15*R15*S15-O15*Q15*T15)*N15)</f>
        <v>179.93160002979354</v>
      </c>
      <c r="X15" s="10">
        <v>1</v>
      </c>
      <c r="Y15" s="10">
        <v>0</v>
      </c>
      <c r="Z15" s="13">
        <f>U15*(X15-Y15)+Y15</f>
        <v>1.9999986537873176</v>
      </c>
      <c r="AA15" s="14">
        <f>20*LOG10(U15)</f>
        <v>6.0205940667502622</v>
      </c>
    </row>
    <row r="16" spans="1:27">
      <c r="M16" s="9">
        <v>2</v>
      </c>
      <c r="N16" s="7">
        <f>2*PI()*M16</f>
        <v>12.566370614359172</v>
      </c>
      <c r="O16" s="15">
        <f>O15</f>
        <v>9.9999999999999995E-8</v>
      </c>
      <c r="P16" s="15">
        <f t="shared" ref="P16:T31" si="0">P15</f>
        <v>9.9999999999999995E-7</v>
      </c>
      <c r="Q16" s="15">
        <f t="shared" si="0"/>
        <v>100</v>
      </c>
      <c r="R16" s="15">
        <f t="shared" si="0"/>
        <v>100</v>
      </c>
      <c r="S16" s="15">
        <f t="shared" si="0"/>
        <v>1</v>
      </c>
      <c r="T16" s="15">
        <f t="shared" si="0"/>
        <v>1</v>
      </c>
      <c r="U16" s="12">
        <f t="shared" ref="U16:U39" si="1">((S16+T16)/S16/SQRT((1-Q16*R16*O16*P16*N16^2)^2+N16^2*(R16*P16+Q16*P16-Q16*O16*T16/S16)^2))</f>
        <v>1.9999946151655612</v>
      </c>
      <c r="V16" s="12">
        <f t="shared" ref="V16:V39" si="2">180/PI()*ATAN2(S16*(O16*P16*Q16*R16*N16^2-1),(P16*Q16*S16+P16*R16*S16-O16*Q16*T16)*N16)</f>
        <v>179.86320023834782</v>
      </c>
      <c r="X16" s="15">
        <f>X15</f>
        <v>1</v>
      </c>
      <c r="Y16" s="15">
        <f t="shared" ref="X16:Z31" si="3">Y15</f>
        <v>0</v>
      </c>
      <c r="Z16" s="13">
        <f t="shared" ref="Z16:Z39" si="4">U16*(X16-Y16)+Y16</f>
        <v>1.9999946151655612</v>
      </c>
      <c r="AA16" s="14">
        <f t="shared" ref="AA16:AA39" si="5">20*LOG10(U16)</f>
        <v>6.0205765272093137</v>
      </c>
    </row>
    <row r="17" spans="13:27">
      <c r="M17" s="9">
        <v>3.5</v>
      </c>
      <c r="N17" s="7">
        <f>2*PI()*M17</f>
        <v>21.991148575128552</v>
      </c>
      <c r="O17" s="15">
        <f t="shared" ref="O17:T32" si="6">O16</f>
        <v>9.9999999999999995E-8</v>
      </c>
      <c r="P17" s="15">
        <f t="shared" si="0"/>
        <v>9.9999999999999995E-7</v>
      </c>
      <c r="Q17" s="15">
        <f t="shared" si="0"/>
        <v>100</v>
      </c>
      <c r="R17" s="15">
        <f t="shared" si="0"/>
        <v>100</v>
      </c>
      <c r="S17" s="15">
        <f t="shared" si="0"/>
        <v>1</v>
      </c>
      <c r="T17" s="15">
        <f t="shared" si="0"/>
        <v>1</v>
      </c>
      <c r="U17" s="12">
        <f t="shared" si="1"/>
        <v>1.9999835090817373</v>
      </c>
      <c r="V17" s="12">
        <f t="shared" si="2"/>
        <v>179.76060127738677</v>
      </c>
      <c r="X17" s="15">
        <f t="shared" si="3"/>
        <v>1</v>
      </c>
      <c r="Y17" s="15">
        <f t="shared" si="3"/>
        <v>0</v>
      </c>
      <c r="Z17" s="13">
        <f t="shared" si="4"/>
        <v>1.9999835090817373</v>
      </c>
      <c r="AA17" s="14">
        <f t="shared" si="5"/>
        <v>6.0205282938363256</v>
      </c>
    </row>
    <row r="18" spans="13:27">
      <c r="M18" s="9">
        <v>6</v>
      </c>
      <c r="N18" s="7">
        <f t="shared" ref="N18:N39" si="7">2*PI()*M18</f>
        <v>37.699111843077517</v>
      </c>
      <c r="O18" s="15">
        <f t="shared" si="6"/>
        <v>9.9999999999999995E-8</v>
      </c>
      <c r="P18" s="15">
        <f t="shared" si="0"/>
        <v>9.9999999999999995E-7</v>
      </c>
      <c r="Q18" s="15">
        <f t="shared" si="0"/>
        <v>100</v>
      </c>
      <c r="R18" s="15">
        <f t="shared" si="0"/>
        <v>100</v>
      </c>
      <c r="S18" s="15">
        <f t="shared" si="0"/>
        <v>1</v>
      </c>
      <c r="T18" s="15">
        <f t="shared" si="0"/>
        <v>1</v>
      </c>
      <c r="U18" s="12">
        <f t="shared" si="1"/>
        <v>1.9999515380540061</v>
      </c>
      <c r="V18" s="12">
        <f t="shared" si="2"/>
        <v>179.58960643522462</v>
      </c>
      <c r="X18" s="15">
        <f t="shared" si="3"/>
        <v>1</v>
      </c>
      <c r="Y18" s="15">
        <f t="shared" si="3"/>
        <v>0</v>
      </c>
      <c r="Z18" s="13">
        <f t="shared" si="4"/>
        <v>1.9999515380540061</v>
      </c>
      <c r="AA18" s="14">
        <f t="shared" si="5"/>
        <v>6.020389443172391</v>
      </c>
    </row>
    <row r="19" spans="13:27">
      <c r="M19" s="9">
        <v>10</v>
      </c>
      <c r="N19" s="7">
        <f t="shared" si="7"/>
        <v>62.831853071795862</v>
      </c>
      <c r="O19" s="15">
        <f t="shared" si="6"/>
        <v>9.9999999999999995E-8</v>
      </c>
      <c r="P19" s="15">
        <f t="shared" si="0"/>
        <v>9.9999999999999995E-7</v>
      </c>
      <c r="Q19" s="15">
        <f t="shared" si="0"/>
        <v>100</v>
      </c>
      <c r="R19" s="15">
        <f t="shared" si="0"/>
        <v>100</v>
      </c>
      <c r="S19" s="15">
        <f t="shared" si="0"/>
        <v>1</v>
      </c>
      <c r="T19" s="15">
        <f t="shared" si="0"/>
        <v>1</v>
      </c>
      <c r="U19" s="12">
        <f t="shared" si="1"/>
        <v>1.9998653921710541</v>
      </c>
      <c r="V19" s="12">
        <f t="shared" si="2"/>
        <v>179.31602979116806</v>
      </c>
      <c r="X19" s="15">
        <f t="shared" si="3"/>
        <v>1</v>
      </c>
      <c r="Y19" s="15">
        <f t="shared" si="3"/>
        <v>0</v>
      </c>
      <c r="Z19" s="13">
        <f t="shared" si="4"/>
        <v>1.9998653921710541</v>
      </c>
      <c r="AA19" s="14">
        <f t="shared" si="5"/>
        <v>6.0200152992326741</v>
      </c>
    </row>
    <row r="20" spans="13:27">
      <c r="M20" s="9">
        <v>20</v>
      </c>
      <c r="N20" s="7">
        <f t="shared" si="7"/>
        <v>125.66370614359172</v>
      </c>
      <c r="O20" s="15">
        <f t="shared" si="6"/>
        <v>9.9999999999999995E-8</v>
      </c>
      <c r="P20" s="15">
        <f t="shared" si="0"/>
        <v>9.9999999999999995E-7</v>
      </c>
      <c r="Q20" s="15">
        <f t="shared" si="0"/>
        <v>100</v>
      </c>
      <c r="R20" s="15">
        <f t="shared" si="0"/>
        <v>100</v>
      </c>
      <c r="S20" s="15">
        <f t="shared" si="0"/>
        <v>1</v>
      </c>
      <c r="T20" s="15">
        <f t="shared" si="0"/>
        <v>1</v>
      </c>
      <c r="U20" s="12">
        <f t="shared" si="1"/>
        <v>1.9994617315122363</v>
      </c>
      <c r="V20" s="12">
        <f t="shared" si="2"/>
        <v>178.63223827166701</v>
      </c>
      <c r="X20" s="15">
        <f t="shared" si="3"/>
        <v>1</v>
      </c>
      <c r="Y20" s="15">
        <f t="shared" si="3"/>
        <v>0</v>
      </c>
      <c r="Z20" s="13">
        <f t="shared" si="4"/>
        <v>1.9994617315122363</v>
      </c>
      <c r="AA20" s="14">
        <f t="shared" si="5"/>
        <v>6.0182619283094194</v>
      </c>
    </row>
    <row r="21" spans="13:27">
      <c r="M21" s="9">
        <v>35</v>
      </c>
      <c r="N21" s="7">
        <f t="shared" si="7"/>
        <v>219.91148575128551</v>
      </c>
      <c r="O21" s="15">
        <f t="shared" si="6"/>
        <v>9.9999999999999995E-8</v>
      </c>
      <c r="P21" s="15">
        <f t="shared" si="0"/>
        <v>9.9999999999999995E-7</v>
      </c>
      <c r="Q21" s="15">
        <f t="shared" si="0"/>
        <v>100</v>
      </c>
      <c r="R21" s="15">
        <f t="shared" si="0"/>
        <v>100</v>
      </c>
      <c r="S21" s="15">
        <f t="shared" si="0"/>
        <v>1</v>
      </c>
      <c r="T21" s="15">
        <f t="shared" si="0"/>
        <v>1</v>
      </c>
      <c r="U21" s="12">
        <f t="shared" si="1"/>
        <v>1.9983529223468779</v>
      </c>
      <c r="V21" s="12">
        <f t="shared" si="2"/>
        <v>177.60727613806716</v>
      </c>
      <c r="X21" s="15">
        <f t="shared" si="3"/>
        <v>1</v>
      </c>
      <c r="Y21" s="15">
        <f t="shared" si="3"/>
        <v>0</v>
      </c>
      <c r="Z21" s="13">
        <f t="shared" si="4"/>
        <v>1.9983529223468779</v>
      </c>
      <c r="AA21" s="14">
        <f t="shared" si="5"/>
        <v>6.0134437988457954</v>
      </c>
    </row>
    <row r="22" spans="13:27">
      <c r="M22" s="9">
        <v>60</v>
      </c>
      <c r="N22" s="7">
        <f t="shared" si="7"/>
        <v>376.99111843077515</v>
      </c>
      <c r="O22" s="15">
        <f t="shared" si="6"/>
        <v>9.9999999999999995E-8</v>
      </c>
      <c r="P22" s="15">
        <f t="shared" si="0"/>
        <v>9.9999999999999995E-7</v>
      </c>
      <c r="Q22" s="15">
        <f t="shared" si="0"/>
        <v>100</v>
      </c>
      <c r="R22" s="15">
        <f t="shared" si="0"/>
        <v>100</v>
      </c>
      <c r="S22" s="15">
        <f t="shared" si="0"/>
        <v>1</v>
      </c>
      <c r="T22" s="15">
        <f t="shared" si="0"/>
        <v>1</v>
      </c>
      <c r="U22" s="12">
        <f t="shared" si="1"/>
        <v>1.9951711540404409</v>
      </c>
      <c r="V22" s="12">
        <f t="shared" si="2"/>
        <v>175.9024167795634</v>
      </c>
      <c r="X22" s="15">
        <f t="shared" si="3"/>
        <v>1</v>
      </c>
      <c r="Y22" s="15">
        <f t="shared" si="3"/>
        <v>0</v>
      </c>
      <c r="Z22" s="13">
        <f t="shared" si="4"/>
        <v>1.9951711540404409</v>
      </c>
      <c r="AA22" s="14">
        <f t="shared" si="5"/>
        <v>5.9996031439842268</v>
      </c>
    </row>
    <row r="23" spans="13:27">
      <c r="M23" s="9">
        <v>100</v>
      </c>
      <c r="N23" s="7">
        <f t="shared" si="7"/>
        <v>628.31853071795865</v>
      </c>
      <c r="O23" s="15">
        <f t="shared" si="6"/>
        <v>9.9999999999999995E-8</v>
      </c>
      <c r="P23" s="15">
        <f t="shared" si="0"/>
        <v>9.9999999999999995E-7</v>
      </c>
      <c r="Q23" s="15">
        <f t="shared" si="0"/>
        <v>100</v>
      </c>
      <c r="R23" s="15">
        <f t="shared" si="0"/>
        <v>100</v>
      </c>
      <c r="S23" s="15">
        <f t="shared" si="0"/>
        <v>1</v>
      </c>
      <c r="T23" s="15">
        <f t="shared" si="0"/>
        <v>1</v>
      </c>
      <c r="U23" s="12">
        <f t="shared" si="1"/>
        <v>1.9866721216689458</v>
      </c>
      <c r="V23" s="12">
        <f t="shared" si="2"/>
        <v>173.18955542036869</v>
      </c>
      <c r="X23" s="15">
        <f t="shared" si="3"/>
        <v>1</v>
      </c>
      <c r="Y23" s="15">
        <f t="shared" si="3"/>
        <v>0</v>
      </c>
      <c r="Z23" s="13">
        <f t="shared" si="4"/>
        <v>1.9866721216689458</v>
      </c>
      <c r="AA23" s="14">
        <f t="shared" si="5"/>
        <v>5.9625239501511054</v>
      </c>
    </row>
    <row r="24" spans="13:27">
      <c r="M24" s="9">
        <v>200</v>
      </c>
      <c r="N24" s="7">
        <f t="shared" si="7"/>
        <v>1256.6370614359173</v>
      </c>
      <c r="O24" s="15">
        <f t="shared" si="6"/>
        <v>9.9999999999999995E-8</v>
      </c>
      <c r="P24" s="15">
        <f t="shared" si="0"/>
        <v>9.9999999999999995E-7</v>
      </c>
      <c r="Q24" s="15">
        <f t="shared" si="0"/>
        <v>100</v>
      </c>
      <c r="R24" s="15">
        <f t="shared" si="0"/>
        <v>100</v>
      </c>
      <c r="S24" s="15">
        <f t="shared" si="0"/>
        <v>1</v>
      </c>
      <c r="T24" s="15">
        <f t="shared" si="0"/>
        <v>1</v>
      </c>
      <c r="U24" s="12">
        <f t="shared" si="1"/>
        <v>1.9482306805422198</v>
      </c>
      <c r="V24" s="12">
        <f t="shared" si="2"/>
        <v>166.55093839336851</v>
      </c>
      <c r="X24" s="15">
        <f t="shared" si="3"/>
        <v>1</v>
      </c>
      <c r="Y24" s="15">
        <f t="shared" si="3"/>
        <v>0</v>
      </c>
      <c r="Z24" s="13">
        <f t="shared" si="4"/>
        <v>1.9482306805422198</v>
      </c>
      <c r="AA24" s="14">
        <f t="shared" si="5"/>
        <v>5.7928075657926525</v>
      </c>
    </row>
    <row r="25" spans="13:27">
      <c r="M25" s="9">
        <v>350</v>
      </c>
      <c r="N25" s="7">
        <f t="shared" si="7"/>
        <v>2199.114857512855</v>
      </c>
      <c r="O25" s="15">
        <f t="shared" si="6"/>
        <v>9.9999999999999995E-8</v>
      </c>
      <c r="P25" s="15">
        <f t="shared" si="0"/>
        <v>9.9999999999999995E-7</v>
      </c>
      <c r="Q25" s="15">
        <f t="shared" si="0"/>
        <v>100</v>
      </c>
      <c r="R25" s="15">
        <f t="shared" si="0"/>
        <v>100</v>
      </c>
      <c r="S25" s="15">
        <f t="shared" si="0"/>
        <v>1</v>
      </c>
      <c r="T25" s="15">
        <f t="shared" si="0"/>
        <v>1</v>
      </c>
      <c r="U25" s="12">
        <f t="shared" si="1"/>
        <v>1.8530162246267592</v>
      </c>
      <c r="V25" s="12">
        <f t="shared" si="2"/>
        <v>157.2243001298024</v>
      </c>
      <c r="X25" s="15">
        <f t="shared" si="3"/>
        <v>1</v>
      </c>
      <c r="Y25" s="15">
        <f t="shared" si="3"/>
        <v>0</v>
      </c>
      <c r="Z25" s="13">
        <f t="shared" si="4"/>
        <v>1.8530162246267592</v>
      </c>
      <c r="AA25" s="14">
        <f t="shared" si="5"/>
        <v>5.3575844385638618</v>
      </c>
    </row>
    <row r="26" spans="13:27">
      <c r="M26" s="9">
        <v>600</v>
      </c>
      <c r="N26" s="7">
        <f t="shared" si="7"/>
        <v>3769.9111843077517</v>
      </c>
      <c r="O26" s="15">
        <f t="shared" si="6"/>
        <v>9.9999999999999995E-8</v>
      </c>
      <c r="P26" s="15">
        <f t="shared" si="0"/>
        <v>9.9999999999999995E-7</v>
      </c>
      <c r="Q26" s="15">
        <f t="shared" si="0"/>
        <v>100</v>
      </c>
      <c r="R26" s="15">
        <f t="shared" si="0"/>
        <v>100</v>
      </c>
      <c r="S26" s="15">
        <f t="shared" si="0"/>
        <v>1</v>
      </c>
      <c r="T26" s="15">
        <f t="shared" si="0"/>
        <v>1</v>
      </c>
      <c r="U26" s="12">
        <f t="shared" si="1"/>
        <v>1.6413088322302656</v>
      </c>
      <c r="V26" s="12">
        <f t="shared" si="2"/>
        <v>143.99747464676125</v>
      </c>
      <c r="X26" s="15">
        <f t="shared" si="3"/>
        <v>1</v>
      </c>
      <c r="Y26" s="15">
        <f t="shared" si="3"/>
        <v>0</v>
      </c>
      <c r="Z26" s="13">
        <f t="shared" si="4"/>
        <v>1.6413088322302656</v>
      </c>
      <c r="AA26" s="14">
        <f t="shared" si="5"/>
        <v>4.3038061306792041</v>
      </c>
    </row>
    <row r="27" spans="13:27">
      <c r="M27" s="9">
        <v>1000</v>
      </c>
      <c r="N27" s="7">
        <f t="shared" si="7"/>
        <v>6283.1853071795858</v>
      </c>
      <c r="O27" s="15">
        <f t="shared" si="6"/>
        <v>9.9999999999999995E-8</v>
      </c>
      <c r="P27" s="15">
        <f t="shared" si="0"/>
        <v>9.9999999999999995E-7</v>
      </c>
      <c r="Q27" s="15">
        <f t="shared" si="0"/>
        <v>100</v>
      </c>
      <c r="R27" s="15">
        <f t="shared" si="0"/>
        <v>100</v>
      </c>
      <c r="S27" s="15">
        <f t="shared" si="0"/>
        <v>1</v>
      </c>
      <c r="T27" s="15">
        <f t="shared" si="0"/>
        <v>1</v>
      </c>
      <c r="U27" s="12">
        <f t="shared" si="1"/>
        <v>1.3052748859195675</v>
      </c>
      <c r="V27" s="12">
        <f t="shared" si="2"/>
        <v>128.81974525994715</v>
      </c>
      <c r="X27" s="15">
        <f t="shared" si="3"/>
        <v>1</v>
      </c>
      <c r="Y27" s="15">
        <f t="shared" si="3"/>
        <v>0</v>
      </c>
      <c r="Z27" s="13">
        <f t="shared" si="4"/>
        <v>1.3052748859195675</v>
      </c>
      <c r="AA27" s="14">
        <f t="shared" si="5"/>
        <v>2.314039641401711</v>
      </c>
    </row>
    <row r="28" spans="13:27">
      <c r="M28" s="9">
        <v>2000</v>
      </c>
      <c r="N28" s="7">
        <f t="shared" si="7"/>
        <v>12566.370614359172</v>
      </c>
      <c r="O28" s="15">
        <f t="shared" si="6"/>
        <v>9.9999999999999995E-8</v>
      </c>
      <c r="P28" s="15">
        <f t="shared" si="0"/>
        <v>9.9999999999999995E-7</v>
      </c>
      <c r="Q28" s="15">
        <f t="shared" si="0"/>
        <v>100</v>
      </c>
      <c r="R28" s="15">
        <f t="shared" si="0"/>
        <v>100</v>
      </c>
      <c r="S28" s="15">
        <f t="shared" si="0"/>
        <v>1</v>
      </c>
      <c r="T28" s="15">
        <f t="shared" si="0"/>
        <v>1</v>
      </c>
      <c r="U28" s="12">
        <f t="shared" si="1"/>
        <v>0.78996526779407594</v>
      </c>
      <c r="V28" s="12">
        <f t="shared" si="2"/>
        <v>109.4272368366193</v>
      </c>
      <c r="X28" s="15">
        <f t="shared" si="3"/>
        <v>1</v>
      </c>
      <c r="Y28" s="15">
        <f t="shared" si="3"/>
        <v>0</v>
      </c>
      <c r="Z28" s="13">
        <f t="shared" si="4"/>
        <v>0.78996526779407594</v>
      </c>
      <c r="AA28" s="14">
        <f t="shared" si="5"/>
        <v>-2.0478400561397696</v>
      </c>
    </row>
    <row r="29" spans="13:27">
      <c r="M29" s="9">
        <v>3500</v>
      </c>
      <c r="N29" s="7">
        <f t="shared" si="7"/>
        <v>21991.148575128551</v>
      </c>
      <c r="O29" s="15">
        <f t="shared" si="6"/>
        <v>9.9999999999999995E-8</v>
      </c>
      <c r="P29" s="15">
        <f t="shared" si="0"/>
        <v>9.9999999999999995E-7</v>
      </c>
      <c r="Q29" s="15">
        <f t="shared" si="0"/>
        <v>100</v>
      </c>
      <c r="R29" s="15">
        <f t="shared" si="0"/>
        <v>100</v>
      </c>
      <c r="S29" s="15">
        <f t="shared" si="0"/>
        <v>1</v>
      </c>
      <c r="T29" s="15">
        <f t="shared" si="0"/>
        <v>1</v>
      </c>
      <c r="U29" s="12">
        <f t="shared" si="1"/>
        <v>0.47504730515701943</v>
      </c>
      <c r="V29" s="12">
        <f t="shared" si="2"/>
        <v>97.045337329637519</v>
      </c>
      <c r="X29" s="15">
        <f t="shared" si="3"/>
        <v>1</v>
      </c>
      <c r="Y29" s="15">
        <f t="shared" si="3"/>
        <v>0</v>
      </c>
      <c r="Z29" s="13">
        <f t="shared" si="4"/>
        <v>0.47504730515701943</v>
      </c>
      <c r="AA29" s="14">
        <f t="shared" si="5"/>
        <v>-6.465262824524892</v>
      </c>
    </row>
    <row r="30" spans="13:27">
      <c r="M30" s="9">
        <v>6000</v>
      </c>
      <c r="N30" s="7">
        <f t="shared" si="7"/>
        <v>37699.111843077517</v>
      </c>
      <c r="O30" s="15">
        <f t="shared" si="6"/>
        <v>9.9999999999999995E-8</v>
      </c>
      <c r="P30" s="15">
        <f t="shared" si="0"/>
        <v>9.9999999999999995E-7</v>
      </c>
      <c r="Q30" s="15">
        <f t="shared" si="0"/>
        <v>100</v>
      </c>
      <c r="R30" s="15">
        <f t="shared" si="0"/>
        <v>100</v>
      </c>
      <c r="S30" s="15">
        <f t="shared" si="0"/>
        <v>1</v>
      </c>
      <c r="T30" s="15">
        <f t="shared" si="0"/>
        <v>1</v>
      </c>
      <c r="U30" s="12">
        <f t="shared" si="1"/>
        <v>0.27873764392877093</v>
      </c>
      <c r="V30" s="12">
        <f t="shared" si="2"/>
        <v>86.634495760681489</v>
      </c>
      <c r="X30" s="15">
        <f t="shared" si="3"/>
        <v>1</v>
      </c>
      <c r="Y30" s="15">
        <f t="shared" si="3"/>
        <v>0</v>
      </c>
      <c r="Z30" s="13">
        <f t="shared" si="4"/>
        <v>0.27873764392877093</v>
      </c>
      <c r="AA30" s="14">
        <f t="shared" si="5"/>
        <v>-11.096087504345702</v>
      </c>
    </row>
    <row r="31" spans="13:27">
      <c r="M31" s="9">
        <v>10000</v>
      </c>
      <c r="N31" s="7">
        <f t="shared" si="7"/>
        <v>62831.853071795864</v>
      </c>
      <c r="O31" s="15">
        <f t="shared" si="6"/>
        <v>9.9999999999999995E-8</v>
      </c>
      <c r="P31" s="15">
        <f t="shared" si="0"/>
        <v>9.9999999999999995E-7</v>
      </c>
      <c r="Q31" s="15">
        <f t="shared" si="0"/>
        <v>100</v>
      </c>
      <c r="R31" s="15">
        <f t="shared" si="0"/>
        <v>100</v>
      </c>
      <c r="S31" s="15">
        <f t="shared" si="0"/>
        <v>1</v>
      </c>
      <c r="T31" s="15">
        <f t="shared" si="0"/>
        <v>1</v>
      </c>
      <c r="U31" s="12">
        <f t="shared" si="1"/>
        <v>0.16264632329294024</v>
      </c>
      <c r="V31" s="12">
        <f t="shared" si="2"/>
        <v>76.129523831176385</v>
      </c>
      <c r="X31" s="15">
        <f t="shared" si="3"/>
        <v>1</v>
      </c>
      <c r="Y31" s="15">
        <f t="shared" si="3"/>
        <v>0</v>
      </c>
      <c r="Z31" s="13">
        <f t="shared" si="4"/>
        <v>0.16264632329294024</v>
      </c>
      <c r="AA31" s="14">
        <f t="shared" si="5"/>
        <v>-15.775114994600495</v>
      </c>
    </row>
    <row r="32" spans="13:27">
      <c r="M32" s="9">
        <v>20000</v>
      </c>
      <c r="N32" s="7">
        <f t="shared" si="7"/>
        <v>125663.70614359173</v>
      </c>
      <c r="O32" s="15">
        <f t="shared" si="6"/>
        <v>9.9999999999999995E-8</v>
      </c>
      <c r="P32" s="15">
        <f t="shared" si="6"/>
        <v>9.9999999999999995E-7</v>
      </c>
      <c r="Q32" s="15">
        <f t="shared" si="6"/>
        <v>100</v>
      </c>
      <c r="R32" s="15">
        <f t="shared" si="6"/>
        <v>100</v>
      </c>
      <c r="S32" s="15">
        <f t="shared" si="6"/>
        <v>1</v>
      </c>
      <c r="T32" s="15">
        <f t="shared" si="6"/>
        <v>1</v>
      </c>
      <c r="U32" s="12">
        <f t="shared" si="1"/>
        <v>7.1208524255335789E-2</v>
      </c>
      <c r="V32" s="12">
        <f t="shared" si="2"/>
        <v>58.221576186420684</v>
      </c>
      <c r="X32" s="15">
        <f t="shared" ref="X32:Y39" si="8">X31</f>
        <v>1</v>
      </c>
      <c r="Y32" s="15">
        <f t="shared" si="8"/>
        <v>0</v>
      </c>
      <c r="Z32" s="13">
        <f t="shared" si="4"/>
        <v>7.1208524255335789E-2</v>
      </c>
      <c r="AA32" s="14">
        <f t="shared" si="5"/>
        <v>-22.949360291458536</v>
      </c>
    </row>
    <row r="33" spans="13:27">
      <c r="M33" s="9">
        <v>35000</v>
      </c>
      <c r="N33" s="7">
        <f t="shared" si="7"/>
        <v>219911.48575128551</v>
      </c>
      <c r="O33" s="15">
        <f t="shared" ref="O33:T39" si="9">O32</f>
        <v>9.9999999999999995E-8</v>
      </c>
      <c r="P33" s="15">
        <f t="shared" si="9"/>
        <v>9.9999999999999995E-7</v>
      </c>
      <c r="Q33" s="15">
        <f t="shared" si="9"/>
        <v>100</v>
      </c>
      <c r="R33" s="15">
        <f t="shared" si="9"/>
        <v>100</v>
      </c>
      <c r="S33" s="15">
        <f t="shared" si="9"/>
        <v>1</v>
      </c>
      <c r="T33" s="15">
        <f t="shared" si="9"/>
        <v>1</v>
      </c>
      <c r="U33" s="12">
        <f t="shared" si="1"/>
        <v>3.1666726970808134E-2</v>
      </c>
      <c r="V33" s="12">
        <f t="shared" si="2"/>
        <v>41.41959119786307</v>
      </c>
      <c r="X33" s="15">
        <f t="shared" si="8"/>
        <v>1</v>
      </c>
      <c r="Y33" s="15">
        <f t="shared" si="8"/>
        <v>0</v>
      </c>
      <c r="Z33" s="13">
        <f t="shared" si="4"/>
        <v>3.1666726970808134E-2</v>
      </c>
      <c r="AA33" s="14">
        <f t="shared" si="5"/>
        <v>-29.987936447733595</v>
      </c>
    </row>
    <row r="34" spans="13:27">
      <c r="M34" s="9">
        <v>60000</v>
      </c>
      <c r="N34" s="7">
        <f t="shared" si="7"/>
        <v>376991.11843077518</v>
      </c>
      <c r="O34" s="15">
        <f t="shared" si="9"/>
        <v>9.9999999999999995E-8</v>
      </c>
      <c r="P34" s="15">
        <f t="shared" si="9"/>
        <v>9.9999999999999995E-7</v>
      </c>
      <c r="Q34" s="15">
        <f t="shared" si="9"/>
        <v>100</v>
      </c>
      <c r="R34" s="15">
        <f t="shared" si="9"/>
        <v>100</v>
      </c>
      <c r="S34" s="15">
        <f t="shared" si="9"/>
        <v>1</v>
      </c>
      <c r="T34" s="15">
        <f t="shared" si="9"/>
        <v>1</v>
      </c>
      <c r="U34" s="12">
        <f t="shared" si="1"/>
        <v>1.2637459304740606E-2</v>
      </c>
      <c r="V34" s="12">
        <f t="shared" si="2"/>
        <v>26.91061629939929</v>
      </c>
      <c r="X34" s="15">
        <f t="shared" si="8"/>
        <v>1</v>
      </c>
      <c r="Y34" s="15">
        <f t="shared" si="8"/>
        <v>0</v>
      </c>
      <c r="Z34" s="13">
        <f t="shared" si="4"/>
        <v>1.2637459304740606E-2</v>
      </c>
      <c r="AA34" s="14">
        <f t="shared" si="5"/>
        <v>-37.966804598353249</v>
      </c>
    </row>
    <row r="35" spans="13:27">
      <c r="M35" s="9">
        <v>100000</v>
      </c>
      <c r="N35" s="7">
        <f t="shared" si="7"/>
        <v>628318.53071795858</v>
      </c>
      <c r="O35" s="15">
        <f t="shared" si="9"/>
        <v>9.9999999999999995E-8</v>
      </c>
      <c r="P35" s="15">
        <f t="shared" si="9"/>
        <v>9.9999999999999995E-7</v>
      </c>
      <c r="Q35" s="15">
        <f t="shared" si="9"/>
        <v>100</v>
      </c>
      <c r="R35" s="15">
        <f t="shared" si="9"/>
        <v>100</v>
      </c>
      <c r="S35" s="15">
        <f t="shared" si="9"/>
        <v>1</v>
      </c>
      <c r="T35" s="15">
        <f t="shared" si="9"/>
        <v>1</v>
      </c>
      <c r="U35" s="12">
        <f t="shared" si="1"/>
        <v>4.8604763393273361E-3</v>
      </c>
      <c r="V35" s="12">
        <f t="shared" si="2"/>
        <v>16.865325889590501</v>
      </c>
      <c r="X35" s="15">
        <f t="shared" si="8"/>
        <v>1</v>
      </c>
      <c r="Y35" s="15">
        <f t="shared" si="8"/>
        <v>0</v>
      </c>
      <c r="Z35" s="13">
        <f t="shared" si="4"/>
        <v>4.8604763393273361E-3</v>
      </c>
      <c r="AA35" s="14">
        <f t="shared" si="5"/>
        <v>-46.266423333255908</v>
      </c>
    </row>
    <row r="36" spans="13:27">
      <c r="M36" s="9">
        <v>200000</v>
      </c>
      <c r="N36" s="7">
        <f t="shared" si="7"/>
        <v>1256637.0614359172</v>
      </c>
      <c r="O36" s="15">
        <f t="shared" si="9"/>
        <v>9.9999999999999995E-8</v>
      </c>
      <c r="P36" s="15">
        <f t="shared" si="9"/>
        <v>9.9999999999999995E-7</v>
      </c>
      <c r="Q36" s="15">
        <f t="shared" si="9"/>
        <v>100</v>
      </c>
      <c r="R36" s="15">
        <f t="shared" si="9"/>
        <v>100</v>
      </c>
      <c r="S36" s="15">
        <f t="shared" si="9"/>
        <v>1</v>
      </c>
      <c r="T36" s="15">
        <f t="shared" si="9"/>
        <v>1</v>
      </c>
      <c r="U36" s="12">
        <f t="shared" si="1"/>
        <v>1.2530574968801912E-3</v>
      </c>
      <c r="V36" s="12">
        <f t="shared" si="2"/>
        <v>8.6032052634659966</v>
      </c>
      <c r="X36" s="15">
        <f t="shared" si="8"/>
        <v>1</v>
      </c>
      <c r="Y36" s="15">
        <f t="shared" si="8"/>
        <v>0</v>
      </c>
      <c r="Z36" s="13">
        <f t="shared" si="4"/>
        <v>1.2530574968801912E-3</v>
      </c>
      <c r="AA36" s="14">
        <f t="shared" si="5"/>
        <v>-58.040580016591157</v>
      </c>
    </row>
    <row r="37" spans="13:27">
      <c r="M37" s="9">
        <v>350000</v>
      </c>
      <c r="N37" s="7">
        <f t="shared" si="7"/>
        <v>2199114.857512855</v>
      </c>
      <c r="O37" s="15">
        <f t="shared" si="9"/>
        <v>9.9999999999999995E-8</v>
      </c>
      <c r="P37" s="15">
        <f t="shared" si="9"/>
        <v>9.9999999999999995E-7</v>
      </c>
      <c r="Q37" s="15">
        <f t="shared" si="9"/>
        <v>100</v>
      </c>
      <c r="R37" s="15">
        <f t="shared" si="9"/>
        <v>100</v>
      </c>
      <c r="S37" s="15">
        <f t="shared" si="9"/>
        <v>1</v>
      </c>
      <c r="T37" s="15">
        <f t="shared" si="9"/>
        <v>1</v>
      </c>
      <c r="U37" s="12">
        <f t="shared" si="1"/>
        <v>4.121054908528388E-4</v>
      </c>
      <c r="V37" s="12">
        <f t="shared" si="2"/>
        <v>4.9390172650581547</v>
      </c>
      <c r="X37" s="15">
        <f t="shared" si="8"/>
        <v>1</v>
      </c>
      <c r="Y37" s="15">
        <f t="shared" si="8"/>
        <v>0</v>
      </c>
      <c r="Z37" s="13">
        <f t="shared" si="4"/>
        <v>4.121054908528388E-4</v>
      </c>
      <c r="AA37" s="14">
        <f t="shared" si="5"/>
        <v>-67.699831978801981</v>
      </c>
    </row>
    <row r="38" spans="13:27">
      <c r="M38" s="9">
        <v>600000</v>
      </c>
      <c r="N38" s="7">
        <f t="shared" si="7"/>
        <v>3769911.1843077517</v>
      </c>
      <c r="O38" s="15">
        <f t="shared" si="9"/>
        <v>9.9999999999999995E-8</v>
      </c>
      <c r="P38" s="15">
        <f t="shared" si="9"/>
        <v>9.9999999999999995E-7</v>
      </c>
      <c r="Q38" s="15">
        <f t="shared" si="9"/>
        <v>100</v>
      </c>
      <c r="R38" s="15">
        <f t="shared" si="9"/>
        <v>100</v>
      </c>
      <c r="S38" s="15">
        <f t="shared" si="9"/>
        <v>1</v>
      </c>
      <c r="T38" s="15">
        <f t="shared" si="9"/>
        <v>1</v>
      </c>
      <c r="U38" s="12">
        <f t="shared" si="1"/>
        <v>1.4055534667804451E-4</v>
      </c>
      <c r="V38" s="12">
        <f t="shared" si="2"/>
        <v>2.8854151901060399</v>
      </c>
      <c r="X38" s="15">
        <f t="shared" si="8"/>
        <v>1</v>
      </c>
      <c r="Y38" s="15">
        <f t="shared" si="8"/>
        <v>0</v>
      </c>
      <c r="Z38" s="13">
        <f t="shared" si="4"/>
        <v>1.4055534667804451E-4</v>
      </c>
      <c r="AA38" s="14">
        <f t="shared" si="5"/>
        <v>-77.043052586530166</v>
      </c>
    </row>
    <row r="39" spans="13:27">
      <c r="M39" s="9">
        <v>1000000</v>
      </c>
      <c r="N39" s="7">
        <f t="shared" si="7"/>
        <v>6283185.307179586</v>
      </c>
      <c r="O39" s="15">
        <f t="shared" si="9"/>
        <v>9.9999999999999995E-8</v>
      </c>
      <c r="P39" s="15">
        <f t="shared" si="9"/>
        <v>9.9999999999999995E-7</v>
      </c>
      <c r="Q39" s="15">
        <f t="shared" si="9"/>
        <v>100</v>
      </c>
      <c r="R39" s="15">
        <f t="shared" si="9"/>
        <v>100</v>
      </c>
      <c r="S39" s="15">
        <f t="shared" si="9"/>
        <v>1</v>
      </c>
      <c r="T39" s="15">
        <f t="shared" si="9"/>
        <v>1</v>
      </c>
      <c r="U39" s="12">
        <f t="shared" si="1"/>
        <v>5.0638726594009587E-5</v>
      </c>
      <c r="V39" s="12">
        <f t="shared" si="2"/>
        <v>1.7321082701403778</v>
      </c>
      <c r="X39" s="15">
        <f t="shared" si="8"/>
        <v>1</v>
      </c>
      <c r="Y39" s="15">
        <f t="shared" si="8"/>
        <v>0</v>
      </c>
      <c r="Z39" s="13">
        <f t="shared" si="4"/>
        <v>5.0638726594009587E-5</v>
      </c>
      <c r="AA39" s="14">
        <f t="shared" si="5"/>
        <v>-85.910344480093784</v>
      </c>
    </row>
  </sheetData>
  <hyperlinks>
    <hyperlink ref="B2" r:id="rId1" xr:uid="{CF121C05-2847-4039-83CA-1D918D7E4292}"/>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サレンキー2次LPF+増幅</vt:lpstr>
      <vt:lpstr>'サレンキー2次LPF+増幅'!Print_Area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2024-02-19T05:34:01Z</dcterms:created>
  <dcterms:modified xsi:type="dcterms:W3CDTF">2024-02-19T05:35:06Z</dcterms:modified>
</cp:coreProperties>
</file>