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1 Design/"/>
    </mc:Choice>
  </mc:AlternateContent>
  <xr:revisionPtr revIDLastSave="23" documentId="8_{400C4B2D-C270-41F8-A871-D9944A181EEC}" xr6:coauthVersionLast="47" xr6:coauthVersionMax="47" xr10:uidLastSave="{F2192541-8A74-47DE-89E0-868AB2F698ED}"/>
  <bookViews>
    <workbookView xWindow="2955" yWindow="825" windowWidth="23700" windowHeight="12825" xr2:uid="{182C2F59-923C-4096-8F11-97C6D99A92D9}"/>
  </bookViews>
  <sheets>
    <sheet name="使用上の注意" sheetId="2" r:id="rId1"/>
    <sheet name="サレンキー2次HPF+増幅" sheetId="1" r:id="rId2"/>
  </sheets>
  <externalReferences>
    <externalReference r:id="rId3"/>
  </externalReferences>
  <definedNames>
    <definedName name="BarLength">#REF!</definedName>
    <definedName name="ChartMax">#REF!</definedName>
    <definedName name="ChartMin">#REF!</definedName>
    <definedName name="DataCount">#REF!</definedName>
    <definedName name="_xlnm.Print_Area" localSheetId="1">'サレンキー2次HPF+増幅'!$A$1:$AC$135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 l="1"/>
  <c r="N38" i="1"/>
  <c r="N37" i="1"/>
  <c r="N36" i="1"/>
  <c r="N35" i="1"/>
  <c r="N34" i="1"/>
  <c r="N33" i="1"/>
  <c r="N32" i="1"/>
  <c r="N31" i="1"/>
  <c r="N30" i="1"/>
  <c r="N29" i="1"/>
  <c r="N28" i="1"/>
  <c r="N27" i="1"/>
  <c r="N26" i="1"/>
  <c r="N25" i="1"/>
  <c r="N24" i="1"/>
  <c r="N23" i="1"/>
  <c r="N22" i="1"/>
  <c r="N21" i="1"/>
  <c r="N20" i="1"/>
  <c r="N19" i="1"/>
  <c r="T18" i="1"/>
  <c r="T19" i="1" s="1"/>
  <c r="T20" i="1" s="1"/>
  <c r="T21" i="1" s="1"/>
  <c r="T22" i="1" s="1"/>
  <c r="T23" i="1" s="1"/>
  <c r="T24" i="1" s="1"/>
  <c r="T25" i="1" s="1"/>
  <c r="T26" i="1" s="1"/>
  <c r="T27" i="1" s="1"/>
  <c r="T28" i="1" s="1"/>
  <c r="T29" i="1" s="1"/>
  <c r="T30" i="1" s="1"/>
  <c r="T31" i="1" s="1"/>
  <c r="T32" i="1" s="1"/>
  <c r="T33" i="1" s="1"/>
  <c r="T34" i="1" s="1"/>
  <c r="T35" i="1" s="1"/>
  <c r="T36" i="1" s="1"/>
  <c r="T37" i="1" s="1"/>
  <c r="T38" i="1" s="1"/>
  <c r="T39" i="1" s="1"/>
  <c r="N18" i="1"/>
  <c r="T17" i="1"/>
  <c r="S17" i="1"/>
  <c r="S18" i="1" s="1"/>
  <c r="Q17" i="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N17" i="1"/>
  <c r="Y16" i="1"/>
  <c r="Y17" i="1" s="1"/>
  <c r="Y18" i="1" s="1"/>
  <c r="Y19" i="1" s="1"/>
  <c r="Y20" i="1" s="1"/>
  <c r="Y21" i="1" s="1"/>
  <c r="Y22" i="1" s="1"/>
  <c r="Y23" i="1" s="1"/>
  <c r="Y24" i="1" s="1"/>
  <c r="Y25" i="1" s="1"/>
  <c r="Y26" i="1" s="1"/>
  <c r="Y27" i="1" s="1"/>
  <c r="Y28" i="1" s="1"/>
  <c r="Y29" i="1" s="1"/>
  <c r="Y30" i="1" s="1"/>
  <c r="Y31" i="1" s="1"/>
  <c r="Y32" i="1" s="1"/>
  <c r="Y33" i="1" s="1"/>
  <c r="Y34" i="1" s="1"/>
  <c r="Y35" i="1" s="1"/>
  <c r="Y36" i="1" s="1"/>
  <c r="Y37" i="1" s="1"/>
  <c r="Y38" i="1" s="1"/>
  <c r="Y39" i="1" s="1"/>
  <c r="X16" i="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T16" i="1"/>
  <c r="S16" i="1"/>
  <c r="R16" i="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Q16" i="1"/>
  <c r="P16" i="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N16" i="1"/>
  <c r="P15" i="1"/>
  <c r="O15" i="1"/>
  <c r="V15" i="1" s="1"/>
  <c r="N15" i="1"/>
  <c r="U15" i="1" s="1"/>
  <c r="AA15" i="1" l="1"/>
  <c r="Z15" i="1"/>
  <c r="U16" i="1"/>
  <c r="S19" i="1"/>
  <c r="O16" i="1"/>
  <c r="O17" i="1" l="1"/>
  <c r="V16" i="1"/>
  <c r="AA16" i="1"/>
  <c r="Z16" i="1"/>
  <c r="S20" i="1"/>
  <c r="O18" i="1" l="1"/>
  <c r="U17" i="1"/>
  <c r="V17" i="1"/>
  <c r="S21" i="1"/>
  <c r="AA17" i="1" l="1"/>
  <c r="Z17" i="1"/>
  <c r="S22" i="1"/>
  <c r="O19" i="1"/>
  <c r="U18" i="1"/>
  <c r="V18" i="1"/>
  <c r="AA18" i="1" l="1"/>
  <c r="Z18" i="1"/>
  <c r="O20" i="1"/>
  <c r="V19" i="1"/>
  <c r="U19" i="1"/>
  <c r="S23" i="1"/>
  <c r="S24" i="1" l="1"/>
  <c r="Z19" i="1"/>
  <c r="AA19" i="1"/>
  <c r="O21" i="1"/>
  <c r="V20" i="1"/>
  <c r="U20" i="1"/>
  <c r="S25" i="1" l="1"/>
  <c r="Z20" i="1"/>
  <c r="AA20" i="1"/>
  <c r="O22" i="1"/>
  <c r="V21" i="1"/>
  <c r="U21" i="1"/>
  <c r="O23" i="1" l="1"/>
  <c r="V22" i="1"/>
  <c r="U22" i="1"/>
  <c r="AA21" i="1"/>
  <c r="Z21" i="1"/>
  <c r="S26" i="1"/>
  <c r="AA22" i="1" l="1"/>
  <c r="Z22" i="1"/>
  <c r="S27" i="1"/>
  <c r="O24" i="1"/>
  <c r="V23" i="1"/>
  <c r="U23" i="1"/>
  <c r="O25" i="1" l="1"/>
  <c r="U24" i="1"/>
  <c r="V24" i="1"/>
  <c r="S28" i="1"/>
  <c r="AA23" i="1"/>
  <c r="Z23" i="1"/>
  <c r="S29" i="1" l="1"/>
  <c r="AA24" i="1"/>
  <c r="Z24" i="1"/>
  <c r="O26" i="1"/>
  <c r="U25" i="1"/>
  <c r="V25" i="1"/>
  <c r="AA25" i="1" l="1"/>
  <c r="Z25" i="1"/>
  <c r="S30" i="1"/>
  <c r="O27" i="1"/>
  <c r="V26" i="1"/>
  <c r="U26" i="1"/>
  <c r="AA26" i="1" l="1"/>
  <c r="Z26" i="1"/>
  <c r="O28" i="1"/>
  <c r="V27" i="1"/>
  <c r="U27" i="1"/>
  <c r="S31" i="1"/>
  <c r="AA27" i="1" l="1"/>
  <c r="Z27" i="1"/>
  <c r="O29" i="1"/>
  <c r="V28" i="1"/>
  <c r="U28" i="1"/>
  <c r="S32" i="1"/>
  <c r="S33" i="1" l="1"/>
  <c r="Z28" i="1"/>
  <c r="AA28" i="1"/>
  <c r="O30" i="1"/>
  <c r="V29" i="1"/>
  <c r="U29" i="1"/>
  <c r="AA29" i="1" l="1"/>
  <c r="Z29" i="1"/>
  <c r="O31" i="1"/>
  <c r="V30" i="1"/>
  <c r="U30" i="1"/>
  <c r="S34" i="1"/>
  <c r="S35" i="1" l="1"/>
  <c r="AA30" i="1"/>
  <c r="Z30" i="1"/>
  <c r="O32" i="1"/>
  <c r="U31" i="1"/>
  <c r="V31" i="1"/>
  <c r="AA31" i="1" l="1"/>
  <c r="Z31" i="1"/>
  <c r="O33" i="1"/>
  <c r="U32" i="1"/>
  <c r="V32" i="1"/>
  <c r="S36" i="1"/>
  <c r="O34" i="1" l="1"/>
  <c r="U33" i="1"/>
  <c r="V33" i="1"/>
  <c r="S37" i="1"/>
  <c r="AA32" i="1"/>
  <c r="Z32" i="1"/>
  <c r="S38" i="1" l="1"/>
  <c r="AA33" i="1"/>
  <c r="Z33" i="1"/>
  <c r="O35" i="1"/>
  <c r="V34" i="1"/>
  <c r="U34" i="1"/>
  <c r="O36" i="1" l="1"/>
  <c r="U35" i="1"/>
  <c r="V35" i="1"/>
  <c r="AA34" i="1"/>
  <c r="Z34" i="1"/>
  <c r="S39" i="1"/>
  <c r="AA35" i="1" l="1"/>
  <c r="Z35" i="1"/>
  <c r="O37" i="1"/>
  <c r="V36" i="1"/>
  <c r="U36" i="1"/>
  <c r="Z36" i="1" l="1"/>
  <c r="AA36" i="1"/>
  <c r="O38" i="1"/>
  <c r="V37" i="1"/>
  <c r="U37" i="1"/>
  <c r="AA37" i="1" l="1"/>
  <c r="Z37" i="1"/>
  <c r="O39" i="1"/>
  <c r="U38" i="1"/>
  <c r="V38" i="1"/>
  <c r="AA38" i="1" l="1"/>
  <c r="Z38" i="1"/>
  <c r="V39" i="1"/>
  <c r="U39" i="1"/>
  <c r="AA39" i="1" l="1"/>
  <c r="Z39" i="1"/>
</calcChain>
</file>

<file path=xl/sharedStrings.xml><?xml version="1.0" encoding="utf-8"?>
<sst xmlns="http://schemas.openxmlformats.org/spreadsheetml/2006/main" count="25" uniqueCount="24">
  <si>
    <t>https://darekan.com/</t>
  </si>
  <si>
    <t>入力セル</t>
  </si>
  <si>
    <t>計算セル</t>
  </si>
  <si>
    <t>f[Hz]</t>
  </si>
  <si>
    <t>ω[rad/s]</t>
  </si>
  <si>
    <t>C1[F]</t>
  </si>
  <si>
    <t>C2[F]</t>
  </si>
  <si>
    <t>R1[Ω]</t>
  </si>
  <si>
    <t>R2[Ω]</t>
  </si>
  <si>
    <t>R3[Ω]</t>
  </si>
  <si>
    <t>R4[Ω]</t>
  </si>
  <si>
    <t>Gain[-]</t>
  </si>
  <si>
    <t>θ[°]</t>
  </si>
  <si>
    <t>Vin[V]</t>
  </si>
  <si>
    <t>Vref[V]</t>
  </si>
  <si>
    <t>Vout[V]</t>
  </si>
  <si>
    <t>Gain[dB]</t>
  </si>
  <si>
    <t>■サレンキー2次HPF+増幅</t>
  </si>
  <si>
    <t>使用上の注意</t>
  </si>
  <si>
    <t>こちらの計算用のエクセルは、darecan.comで作成されたものです。</t>
  </si>
  <si>
    <t>また、計算結果について保証するものではありませんので、個人の責任でお使いください。</t>
  </si>
  <si>
    <t>←配布ではなく、こちらのサイトよりダウンロードするようにお願いします。</t>
  </si>
  <si>
    <t>お気づきの点がございましたらサイトよりコメントいただければ幸いです。</t>
  </si>
  <si>
    <t>2次配布や計算式などの編集してのご使用はご連慮ください。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</si>
</sst>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2" borderId="0" xfId="2" applyFont="1" applyFill="1"/>
    <xf numFmtId="0" fontId="3" fillId="3" borderId="0" xfId="2" applyFont="1" applyFill="1"/>
    <xf numFmtId="0" fontId="3" fillId="0" borderId="2" xfId="2" applyFont="1" applyBorder="1" applyAlignment="1">
      <alignment shrinkToFit="1"/>
    </xf>
    <xf numFmtId="0" fontId="3" fillId="2" borderId="2" xfId="2" applyFont="1" applyFill="1" applyBorder="1"/>
    <xf numFmtId="164" fontId="3" fillId="3" borderId="2" xfId="2" applyNumberFormat="1" applyFont="1" applyFill="1" applyBorder="1" applyAlignment="1">
      <alignment shrinkToFit="1"/>
    </xf>
    <xf numFmtId="0" fontId="3" fillId="2" borderId="2" xfId="2" applyFont="1" applyFill="1" applyBorder="1" applyAlignment="1">
      <alignment shrinkToFit="1"/>
    </xf>
    <xf numFmtId="1" fontId="3" fillId="2" borderId="2" xfId="2" applyNumberFormat="1" applyFont="1" applyFill="1" applyBorder="1" applyAlignment="1">
      <alignment shrinkToFit="1"/>
    </xf>
    <xf numFmtId="165" fontId="6" fillId="3" borderId="2" xfId="2" applyNumberFormat="1"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0" fontId="3" fillId="3" borderId="2" xfId="2" applyFont="1" applyFill="1" applyBorder="1" applyAlignment="1">
      <alignment shrinkToFit="1"/>
    </xf>
    <xf numFmtId="1" fontId="3" fillId="3" borderId="2" xfId="2" applyNumberFormat="1"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511DF9A4-7364-4C74-8528-63A85069A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'サレンキー2次HPF+増幅'!$U$14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'サレンキー2次HPF+増幅'!$M$15:$M$39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'サレンキー2次HPF+増幅'!$U$15:$U$39</c:f>
              <c:numCache>
                <c:formatCode>0.000</c:formatCode>
                <c:ptCount val="25"/>
                <c:pt idx="0">
                  <c:v>3.9517109907924578E-6</c:v>
                </c:pt>
                <c:pt idx="1">
                  <c:v>1.5805900737428009E-5</c:v>
                </c:pt>
                <c:pt idx="2">
                  <c:v>4.8397629909661471E-5</c:v>
                </c:pt>
                <c:pt idx="3">
                  <c:v>1.4216265018193703E-4</c:v>
                </c:pt>
                <c:pt idx="4">
                  <c:v>3.9439513048694337E-4</c:v>
                </c:pt>
                <c:pt idx="5">
                  <c:v>1.5682838896789661E-3</c:v>
                </c:pt>
                <c:pt idx="6">
                  <c:v>4.7270640899014643E-3</c:v>
                </c:pt>
                <c:pt idx="7">
                  <c:v>1.3304267134658383E-2</c:v>
                </c:pt>
                <c:pt idx="8">
                  <c:v>3.3405609379697596E-2</c:v>
                </c:pt>
                <c:pt idx="9">
                  <c:v>9.7724256798609979E-2</c:v>
                </c:pt>
                <c:pt idx="10">
                  <c:v>0.19588024254830588</c:v>
                </c:pt>
                <c:pt idx="11">
                  <c:v>0.34161310100483255</c:v>
                </c:pt>
                <c:pt idx="12">
                  <c:v>0.52633554010361805</c:v>
                </c:pt>
                <c:pt idx="13">
                  <c:v>0.78112412326311431</c:v>
                </c:pt>
                <c:pt idx="14">
                  <c:v>0.91044458175874132</c:v>
                </c:pt>
                <c:pt idx="15">
                  <c:v>0.96726925649420314</c:v>
                </c:pt>
                <c:pt idx="16">
                  <c:v>0.98845972680706384</c:v>
                </c:pt>
                <c:pt idx="17">
                  <c:v>0.99782083103040076</c:v>
                </c:pt>
                <c:pt idx="18">
                  <c:v>0.9999586090179049</c:v>
                </c:pt>
                <c:pt idx="19">
                  <c:v>1.0006452774780434</c:v>
                </c:pt>
                <c:pt idx="20">
                  <c:v>1.0008722570087507</c:v>
                </c:pt>
                <c:pt idx="21">
                  <c:v>1.0009680597269288</c:v>
                </c:pt>
                <c:pt idx="22">
                  <c:v>1.0009895701913005</c:v>
                </c:pt>
                <c:pt idx="23">
                  <c:v>1.0009964509317595</c:v>
                </c:pt>
                <c:pt idx="24">
                  <c:v>1.0009987223311416</c:v>
                </c:pt>
              </c:numCache>
            </c:numRef>
          </c:yVal>
          <c:smooth val="1"/>
          <c:extLst>
            <c:ext xmlns:c16="http://schemas.microsoft.com/office/drawing/2014/chart" uri="{C3380CC4-5D6E-409C-BE32-E72D297353CC}">
              <c16:uniqueId val="{00000000-2E5F-42B7-9D25-F8C178CB821B}"/>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'サレンキー2次HPF+増幅'!$V$14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'サレンキー2次HPF+増幅'!$M$15:$M$39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'サレンキー2次HPF+増幅'!$V$15:$V$39</c:f>
              <c:numCache>
                <c:formatCode>0.000</c:formatCode>
                <c:ptCount val="25"/>
                <c:pt idx="0">
                  <c:v>179.60436472627597</c:v>
                </c:pt>
                <c:pt idx="1">
                  <c:v>179.20875780752999</c:v>
                </c:pt>
                <c:pt idx="2">
                  <c:v>178.61546258527608</c:v>
                </c:pt>
                <c:pt idx="3">
                  <c:v>177.62718003283712</c:v>
                </c:pt>
                <c:pt idx="4">
                  <c:v>176.04831525944888</c:v>
                </c:pt>
                <c:pt idx="5">
                  <c:v>172.12465796921012</c:v>
                </c:pt>
                <c:pt idx="6">
                  <c:v>166.34957744512474</c:v>
                </c:pt>
                <c:pt idx="7">
                  <c:v>157.20364448837415</c:v>
                </c:pt>
                <c:pt idx="8">
                  <c:v>144.28752024510118</c:v>
                </c:pt>
                <c:pt idx="9">
                  <c:v>121.37258929829341</c:v>
                </c:pt>
                <c:pt idx="10">
                  <c:v>102.06070434066807</c:v>
                </c:pt>
                <c:pt idx="11">
                  <c:v>84.19481245018541</c:v>
                </c:pt>
                <c:pt idx="12">
                  <c:v>66.882342512782117</c:v>
                </c:pt>
                <c:pt idx="13">
                  <c:v>43.03575759672853</c:v>
                </c:pt>
                <c:pt idx="14">
                  <c:v>27.035146382852346</c:v>
                </c:pt>
                <c:pt idx="15">
                  <c:v>16.361422430150938</c:v>
                </c:pt>
                <c:pt idx="16">
                  <c:v>9.9460056538050772</c:v>
                </c:pt>
                <c:pt idx="17">
                  <c:v>5.0012733741633717</c:v>
                </c:pt>
                <c:pt idx="18">
                  <c:v>2.8615472417736241</c:v>
                </c:pt>
                <c:pt idx="19">
                  <c:v>1.6699242335758395</c:v>
                </c:pt>
                <c:pt idx="20">
                  <c:v>1.002091023318447</c:v>
                </c:pt>
                <c:pt idx="21">
                  <c:v>0.5010743121014638</c:v>
                </c:pt>
                <c:pt idx="22">
                  <c:v>0.28633187337504429</c:v>
                </c:pt>
                <c:pt idx="23">
                  <c:v>0.16702761560754376</c:v>
                </c:pt>
                <c:pt idx="24">
                  <c:v>0.10021670592502982</c:v>
                </c:pt>
              </c:numCache>
            </c:numRef>
          </c:yVal>
          <c:smooth val="1"/>
          <c:extLst>
            <c:ext xmlns:c16="http://schemas.microsoft.com/office/drawing/2014/chart" uri="{C3380CC4-5D6E-409C-BE32-E72D297353CC}">
              <c16:uniqueId val="{00000001-2E5F-42B7-9D25-F8C178CB821B}"/>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73766446354172899"/>
          <c:y val="6.8918021950576933E-2"/>
          <c:w val="0.13351269583738259"/>
          <c:h val="0.308235541609660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9F85FFD3-7E20-47DA-A039-3A1FFC4B3F90}"/>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9F85FFD3-7E20-47DA-A039-3A1FFC4B3F90}"/>
                </a:ext>
              </a:extLst>
            </xdr:cNvPr>
            <xdr:cNvSpPr txBox="1"/>
          </xdr:nvSpPr>
          <xdr:spPr>
            <a:xfrm>
              <a:off x="113815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FC7647FA-AC78-4F0E-96B8-03A19D258763}"/>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FC7647FA-AC78-4F0E-96B8-03A19D258763}"/>
                </a:ext>
              </a:extLst>
            </xdr:cNvPr>
            <xdr:cNvSpPr txBox="1"/>
          </xdr:nvSpPr>
          <xdr:spPr>
            <a:xfrm>
              <a:off x="113302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236557</xdr:colOff>
      <xdr:row>6</xdr:row>
      <xdr:rowOff>55477</xdr:rowOff>
    </xdr:from>
    <xdr:ext cx="813288" cy="275717"/>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966FAA89-736E-4FD6-909E-33A6EE39A48B}"/>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966FAA89-736E-4FD6-909E-33A6EE39A48B}"/>
                </a:ext>
              </a:extLst>
            </xdr:cNvPr>
            <xdr:cNvSpPr txBox="1"/>
          </xdr:nvSpPr>
          <xdr:spPr>
            <a:xfrm>
              <a:off x="11542732" y="125562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5" name="グラフ 4">
          <a:extLst>
            <a:ext uri="{FF2B5EF4-FFF2-40B4-BE49-F238E27FC236}">
              <a16:creationId xmlns:a16="http://schemas.microsoft.com/office/drawing/2014/main" id="{25AAA51C-BD52-4413-8863-265EF80FC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357451</xdr:colOff>
      <xdr:row>2</xdr:row>
      <xdr:rowOff>61677</xdr:rowOff>
    </xdr:from>
    <xdr:ext cx="5030728" cy="844827"/>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18174194-1188-44F6-9443-234A2E59E821}"/>
                </a:ext>
              </a:extLst>
            </xdr:cNvPr>
            <xdr:cNvSpPr txBox="1"/>
          </xdr:nvSpPr>
          <xdr:spPr>
            <a:xfrm>
              <a:off x="5958151" y="461727"/>
              <a:ext cx="5030728" cy="844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4</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en>
                            </m:f>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num>
                          <m:den>
                            <m:rad>
                              <m:radPr>
                                <m:degHide m:val="on"/>
                                <m:ctrlPr>
                                  <a:rPr kumimoji="1" lang="en-US" sz="1100" b="0" i="1">
                                    <a:solidFill>
                                      <a:schemeClr val="dk1"/>
                                    </a:solidFill>
                                    <a:effectLst/>
                                    <a:latin typeface="Cambria Math" panose="02040503050406030204" pitchFamily="18" charset="0"/>
                                    <a:ea typeface="+mn-ea"/>
                                    <a:cs typeface="+mn-cs"/>
                                  </a:rPr>
                                </m:ctrlPr>
                              </m:radPr>
                              <m:deg/>
                              <m:e>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4</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en>
                                        </m:f>
                                      </m:e>
                                    </m:d>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d>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6" name="テキスト ボックス 5">
              <a:extLst>
                <a:ext uri="{FF2B5EF4-FFF2-40B4-BE49-F238E27FC236}">
                  <a16:creationId xmlns:a16="http://schemas.microsoft.com/office/drawing/2014/main" id="{18174194-1188-44F6-9443-234A2E59E821}"/>
                </a:ext>
              </a:extLst>
            </xdr:cNvPr>
            <xdr:cNvSpPr txBox="1"/>
          </xdr:nvSpPr>
          <xdr:spPr>
            <a:xfrm>
              <a:off x="5958151" y="461727"/>
              <a:ext cx="5030728" cy="844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)|=(((𝑅_3+𝑅_4)/𝑅_3  𝜔^2)/√(𝜔^2 (1/(𝐶_1 𝑅_2 )+1/(𝐶_2 𝑅_2 )−𝑅_4/(𝐶_1 𝑅_1 𝑅_3 ))^2+(1/(𝐶_1 𝐶_2 𝑅_1 𝑅_2 )−𝜔^2 )^2 ))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151342</xdr:colOff>
      <xdr:row>7</xdr:row>
      <xdr:rowOff>140841</xdr:rowOff>
    </xdr:from>
    <xdr:ext cx="3715704" cy="380361"/>
    <mc:AlternateContent xmlns:mc="http://schemas.openxmlformats.org/markup-compatibility/2006">
      <mc:Choice xmlns:a14="http://schemas.microsoft.com/office/drawing/2010/main" Requires="a14">
        <xdr:sp macro="" textlink="">
          <xdr:nvSpPr>
            <xdr:cNvPr id="7" name="テキスト ボックス 6">
              <a:extLst>
                <a:ext uri="{FF2B5EF4-FFF2-40B4-BE49-F238E27FC236}">
                  <a16:creationId xmlns:a16="http://schemas.microsoft.com/office/drawing/2014/main" id="{061C7F07-5249-432D-AEF3-2A4EB5BF7DF2}"/>
                </a:ext>
              </a:extLst>
            </xdr:cNvPr>
            <xdr:cNvSpPr txBox="1"/>
          </xdr:nvSpPr>
          <xdr:spPr>
            <a:xfrm>
              <a:off x="5752042" y="1541016"/>
              <a:ext cx="3715704"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4</m:t>
                                        </m:r>
                                      </m:sub>
                                    </m:sSub>
                                  </m:e>
                                </m:d>
                                <m:r>
                                  <a:rPr kumimoji="1" lang="en-US" sz="1100" b="0" i="1">
                                    <a:solidFill>
                                      <a:schemeClr val="dk1"/>
                                    </a:solidFill>
                                    <a:effectLst/>
                                    <a:latin typeface="Cambria Math" panose="02040503050406030204" pitchFamily="18" charset="0"/>
                                    <a:ea typeface="+mn-ea"/>
                                    <a:cs typeface="+mn-cs"/>
                                  </a:rPr>
                                  <m:t>𝜔</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d>
                                  <m:dPr>
                                    <m:ctrlPr>
                                      <a:rPr kumimoji="1" lang="en-US" sz="1100" b="0" i="1">
                                        <a:solidFill>
                                          <a:schemeClr val="dk1"/>
                                        </a:solidFill>
                                        <a:effectLst/>
                                        <a:latin typeface="Cambria Math" panose="02040503050406030204" pitchFamily="18" charset="0"/>
                                        <a:ea typeface="+mn-ea"/>
                                        <a:cs typeface="+mn-cs"/>
                                      </a:rPr>
                                    </m:ctrlPr>
                                  </m:d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−1</m:t>
                                    </m:r>
                                  </m:e>
                                </m:d>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7" name="テキスト ボックス 6">
              <a:extLst>
                <a:ext uri="{FF2B5EF4-FFF2-40B4-BE49-F238E27FC236}">
                  <a16:creationId xmlns:a16="http://schemas.microsoft.com/office/drawing/2014/main" id="{061C7F07-5249-432D-AEF3-2A4EB5BF7DF2}"/>
                </a:ext>
              </a:extLst>
            </xdr:cNvPr>
            <xdr:cNvSpPr txBox="1"/>
          </xdr:nvSpPr>
          <xdr:spPr>
            <a:xfrm>
              <a:off x="5752042" y="1541016"/>
              <a:ext cx="3715704" cy="380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((𝐶_1 𝑅_1 𝑅_3+𝐶_2 𝑅_1 𝑅_3−𝐶_2 𝑅_2 𝑅_4 )𝜔/(𝑅_3 (𝐶_1 𝐶_2 𝑅_1 𝑅_2 𝜔^2−1)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3</xdr:col>
      <xdr:colOff>326572</xdr:colOff>
      <xdr:row>2</xdr:row>
      <xdr:rowOff>27214</xdr:rowOff>
    </xdr:from>
    <xdr:to>
      <xdr:col>8</xdr:col>
      <xdr:colOff>622268</xdr:colOff>
      <xdr:row>12</xdr:row>
      <xdr:rowOff>187212</xdr:rowOff>
    </xdr:to>
    <xdr:grpSp>
      <xdr:nvGrpSpPr>
        <xdr:cNvPr id="8" name="グループ化 7">
          <a:extLst>
            <a:ext uri="{FF2B5EF4-FFF2-40B4-BE49-F238E27FC236}">
              <a16:creationId xmlns:a16="http://schemas.microsoft.com/office/drawing/2014/main" id="{5258C5C0-AC5F-4F68-86CA-2E9F1A7680F2}"/>
            </a:ext>
          </a:extLst>
        </xdr:cNvPr>
        <xdr:cNvGrpSpPr/>
      </xdr:nvGrpSpPr>
      <xdr:grpSpPr>
        <a:xfrm>
          <a:off x="938893" y="435428"/>
          <a:ext cx="3425339" cy="2201070"/>
          <a:chOff x="680357" y="421821"/>
          <a:chExt cx="3425339" cy="2201070"/>
        </a:xfrm>
      </xdr:grpSpPr>
      <xdr:pic>
        <xdr:nvPicPr>
          <xdr:cNvPr id="9" name="図 8">
            <a:extLst>
              <a:ext uri="{FF2B5EF4-FFF2-40B4-BE49-F238E27FC236}">
                <a16:creationId xmlns:a16="http://schemas.microsoft.com/office/drawing/2014/main" id="{B7751E67-F54C-FC9B-A12E-DFC5D8713058}"/>
              </a:ext>
            </a:extLst>
          </xdr:cNvPr>
          <xdr:cNvPicPr>
            <a:picLocks noChangeAspect="1"/>
          </xdr:cNvPicPr>
        </xdr:nvPicPr>
        <xdr:blipFill>
          <a:blip xmlns:r="http://schemas.openxmlformats.org/officeDocument/2006/relationships" r:embed="rId2"/>
          <a:stretch>
            <a:fillRect/>
          </a:stretch>
        </xdr:blipFill>
        <xdr:spPr>
          <a:xfrm>
            <a:off x="848875" y="421821"/>
            <a:ext cx="3101073" cy="1968308"/>
          </a:xfrm>
          <a:prstGeom prst="rect">
            <a:avLst/>
          </a:prstGeom>
        </xdr:spPr>
      </xdr:pic>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1E731A4E-B8E0-C293-8F21-B26AB9CF404C}"/>
                  </a:ext>
                </a:extLst>
              </xdr:cNvPr>
              <xdr:cNvSpPr txBox="1"/>
            </xdr:nvSpPr>
            <xdr:spPr>
              <a:xfrm>
                <a:off x="2145743" y="2353935"/>
                <a:ext cx="450606" cy="2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1E731A4E-B8E0-C293-8F21-B26AB9CF404C}"/>
                  </a:ext>
                </a:extLst>
              </xdr:cNvPr>
              <xdr:cNvSpPr txBox="1"/>
            </xdr:nvSpPr>
            <xdr:spPr>
              <a:xfrm>
                <a:off x="2145743" y="2353935"/>
                <a:ext cx="450606" cy="2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86E4889C-21D3-A6AA-E1B4-DEF94BF249FF}"/>
              </a:ext>
            </a:extLst>
          </xdr:cNvPr>
          <xdr:cNvCxnSpPr/>
        </xdr:nvCxnSpPr>
        <xdr:spPr bwMode="auto">
          <a:xfrm>
            <a:off x="3849251" y="1331826"/>
            <a:ext cx="0" cy="897890"/>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7A0C2DB1-6BD2-AAF2-7F24-0F50FD29819E}"/>
                  </a:ext>
                </a:extLst>
              </xdr:cNvPr>
              <xdr:cNvSpPr txBox="1"/>
            </xdr:nvSpPr>
            <xdr:spPr>
              <a:xfrm rot="16200000">
                <a:off x="3156860" y="1733681"/>
                <a:ext cx="991334" cy="260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7A0C2DB1-6BD2-AAF2-7F24-0F50FD29819E}"/>
                  </a:ext>
                </a:extLst>
              </xdr:cNvPr>
              <xdr:cNvSpPr txBox="1"/>
            </xdr:nvSpPr>
            <xdr:spPr>
              <a:xfrm rot="16200000">
                <a:off x="3156860" y="1733681"/>
                <a:ext cx="991334" cy="260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3" name="直線コネクタ 12">
            <a:extLst>
              <a:ext uri="{FF2B5EF4-FFF2-40B4-BE49-F238E27FC236}">
                <a16:creationId xmlns:a16="http://schemas.microsoft.com/office/drawing/2014/main" id="{97404076-037D-D808-6E24-41C4ACEA9EF6}"/>
              </a:ext>
            </a:extLst>
          </xdr:cNvPr>
          <xdr:cNvCxnSpPr/>
        </xdr:nvCxnSpPr>
        <xdr:spPr bwMode="auto">
          <a:xfrm>
            <a:off x="957312" y="1199941"/>
            <a:ext cx="0" cy="1034900"/>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14770D91-95A2-69DF-2366-B945BD7947CB}"/>
                  </a:ext>
                </a:extLst>
              </xdr:cNvPr>
              <xdr:cNvSpPr txBox="1"/>
            </xdr:nvSpPr>
            <xdr:spPr>
              <a:xfrm rot="16200000">
                <a:off x="397933" y="1570290"/>
                <a:ext cx="82940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14770D91-95A2-69DF-2366-B945BD7947CB}"/>
                  </a:ext>
                </a:extLst>
              </xdr:cNvPr>
              <xdr:cNvSpPr txBox="1"/>
            </xdr:nvSpPr>
            <xdr:spPr>
              <a:xfrm rot="16200000">
                <a:off x="397933" y="1570290"/>
                <a:ext cx="82940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6BFDB7CB-7ED3-2341-9FFE-1554734881F5}"/>
                  </a:ext>
                </a:extLst>
              </xdr:cNvPr>
              <xdr:cNvSpPr txBox="1"/>
            </xdr:nvSpPr>
            <xdr:spPr>
              <a:xfrm>
                <a:off x="3655090" y="1007246"/>
                <a:ext cx="450606"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6BFDB7CB-7ED3-2341-9FFE-1554734881F5}"/>
                  </a:ext>
                </a:extLst>
              </xdr:cNvPr>
              <xdr:cNvSpPr txBox="1"/>
            </xdr:nvSpPr>
            <xdr:spPr>
              <a:xfrm>
                <a:off x="3655090" y="1007246"/>
                <a:ext cx="450606"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330BB49E-8FAC-3C29-81AD-FD18CE22ADA7}"/>
                  </a:ext>
                </a:extLst>
              </xdr:cNvPr>
              <xdr:cNvSpPr txBox="1"/>
            </xdr:nvSpPr>
            <xdr:spPr>
              <a:xfrm>
                <a:off x="702338" y="851183"/>
                <a:ext cx="454269"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330BB49E-8FAC-3C29-81AD-FD18CE22ADA7}"/>
                  </a:ext>
                </a:extLst>
              </xdr:cNvPr>
              <xdr:cNvSpPr txBox="1"/>
            </xdr:nvSpPr>
            <xdr:spPr>
              <a:xfrm>
                <a:off x="702338" y="851183"/>
                <a:ext cx="454269"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8DABA238-253F-0AB0-660E-DEB790C17C21}"/>
                  </a:ext>
                </a:extLst>
              </xdr:cNvPr>
              <xdr:cNvSpPr txBox="1"/>
            </xdr:nvSpPr>
            <xdr:spPr>
              <a:xfrm>
                <a:off x="1193242" y="517073"/>
                <a:ext cx="450606" cy="266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8DABA238-253F-0AB0-660E-DEB790C17C21}"/>
                  </a:ext>
                </a:extLst>
              </xdr:cNvPr>
              <xdr:cNvSpPr txBox="1"/>
            </xdr:nvSpPr>
            <xdr:spPr>
              <a:xfrm>
                <a:off x="1193242" y="517073"/>
                <a:ext cx="450606" cy="266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10FA728A-3DBD-D716-2F0C-7DA2A2FFCDCA}"/>
                  </a:ext>
                </a:extLst>
              </xdr:cNvPr>
              <xdr:cNvSpPr txBox="1"/>
            </xdr:nvSpPr>
            <xdr:spPr>
              <a:xfrm>
                <a:off x="1812367" y="1473237"/>
                <a:ext cx="450605"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10FA728A-3DBD-D716-2F0C-7DA2A2FFCDCA}"/>
                  </a:ext>
                </a:extLst>
              </xdr:cNvPr>
              <xdr:cNvSpPr txBox="1"/>
            </xdr:nvSpPr>
            <xdr:spPr>
              <a:xfrm>
                <a:off x="1812367" y="1473237"/>
                <a:ext cx="450605"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7BD9F534-749A-F111-6552-3C7AE3DB4149}"/>
                  </a:ext>
                </a:extLst>
              </xdr:cNvPr>
              <xdr:cNvSpPr txBox="1"/>
            </xdr:nvSpPr>
            <xdr:spPr>
              <a:xfrm>
                <a:off x="1083337" y="775714"/>
                <a:ext cx="450606" cy="2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7BD9F534-749A-F111-6552-3C7AE3DB4149}"/>
                  </a:ext>
                </a:extLst>
              </xdr:cNvPr>
              <xdr:cNvSpPr txBox="1"/>
            </xdr:nvSpPr>
            <xdr:spPr>
              <a:xfrm>
                <a:off x="1083337" y="775714"/>
                <a:ext cx="450606" cy="268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B2905071-9503-44CE-A4C9-49BEFE80A789}"/>
                  </a:ext>
                </a:extLst>
              </xdr:cNvPr>
              <xdr:cNvSpPr txBox="1"/>
            </xdr:nvSpPr>
            <xdr:spPr>
              <a:xfrm>
                <a:off x="1761079" y="761059"/>
                <a:ext cx="450605" cy="268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20" name="テキスト ボックス 19">
                <a:extLst>
                  <a:ext uri="{FF2B5EF4-FFF2-40B4-BE49-F238E27FC236}">
                    <a16:creationId xmlns:a16="http://schemas.microsoft.com/office/drawing/2014/main" id="{B2905071-9503-44CE-A4C9-49BEFE80A789}"/>
                  </a:ext>
                </a:extLst>
              </xdr:cNvPr>
              <xdr:cNvSpPr txBox="1"/>
            </xdr:nvSpPr>
            <xdr:spPr>
              <a:xfrm>
                <a:off x="1761079" y="761059"/>
                <a:ext cx="450605" cy="268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51F14ADA-C966-D04F-E439-A467AEC09929}"/>
                  </a:ext>
                </a:extLst>
              </xdr:cNvPr>
              <xdr:cNvSpPr txBox="1"/>
            </xdr:nvSpPr>
            <xdr:spPr>
              <a:xfrm>
                <a:off x="2530406" y="1843980"/>
                <a:ext cx="454269"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21" name="テキスト ボックス 20">
                <a:extLst>
                  <a:ext uri="{FF2B5EF4-FFF2-40B4-BE49-F238E27FC236}">
                    <a16:creationId xmlns:a16="http://schemas.microsoft.com/office/drawing/2014/main" id="{51F14ADA-C966-D04F-E439-A467AEC09929}"/>
                  </a:ext>
                </a:extLst>
              </xdr:cNvPr>
              <xdr:cNvSpPr txBox="1"/>
            </xdr:nvSpPr>
            <xdr:spPr>
              <a:xfrm>
                <a:off x="2530406" y="1843980"/>
                <a:ext cx="454269"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2" name="テキスト ボックス 21">
                <a:extLst>
                  <a:ext uri="{FF2B5EF4-FFF2-40B4-BE49-F238E27FC236}">
                    <a16:creationId xmlns:a16="http://schemas.microsoft.com/office/drawing/2014/main" id="{FB2CBEE5-DA2A-BBD0-139E-DA4D43CA2D3C}"/>
                  </a:ext>
                </a:extLst>
              </xdr:cNvPr>
              <xdr:cNvSpPr txBox="1"/>
            </xdr:nvSpPr>
            <xdr:spPr>
              <a:xfrm>
                <a:off x="2918732" y="1302518"/>
                <a:ext cx="450605"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4</m:t>
                          </m:r>
                        </m:sub>
                      </m:sSub>
                    </m:oMath>
                  </m:oMathPara>
                </a14:m>
                <a:endParaRPr kumimoji="1" lang="ja-JP" altLang="en-US" sz="1100"/>
              </a:p>
            </xdr:txBody>
          </xdr:sp>
        </mc:Choice>
        <mc:Fallback>
          <xdr:sp macro="" textlink="">
            <xdr:nvSpPr>
              <xdr:cNvPr id="22" name="テキスト ボックス 21">
                <a:extLst>
                  <a:ext uri="{FF2B5EF4-FFF2-40B4-BE49-F238E27FC236}">
                    <a16:creationId xmlns:a16="http://schemas.microsoft.com/office/drawing/2014/main" id="{FB2CBEE5-DA2A-BBD0-139E-DA4D43CA2D3C}"/>
                  </a:ext>
                </a:extLst>
              </xdr:cNvPr>
              <xdr:cNvSpPr txBox="1"/>
            </xdr:nvSpPr>
            <xdr:spPr>
              <a:xfrm>
                <a:off x="2918732" y="1302518"/>
                <a:ext cx="450605" cy="266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𝑅_4</a:t>
                </a:r>
                <a:endParaRPr kumimoji="1" lang="ja-JP" altLang="en-US" sz="1100"/>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50;&#12463;&#12486;&#1245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4">
          <cell r="U14" t="str">
            <v>Gain[-]</v>
          </cell>
          <cell r="V14" t="str">
            <v>θ[°]</v>
          </cell>
        </row>
        <row r="15">
          <cell r="M15">
            <v>1</v>
          </cell>
          <cell r="U15">
            <v>3.9517109907924578E-6</v>
          </cell>
          <cell r="V15">
            <v>179.60436472627597</v>
          </cell>
        </row>
        <row r="16">
          <cell r="M16">
            <v>2</v>
          </cell>
          <cell r="U16">
            <v>1.5805900737428009E-5</v>
          </cell>
          <cell r="V16">
            <v>179.20875780752999</v>
          </cell>
        </row>
        <row r="17">
          <cell r="M17">
            <v>3.5</v>
          </cell>
          <cell r="U17">
            <v>4.8397629909661471E-5</v>
          </cell>
          <cell r="V17">
            <v>178.61546258527608</v>
          </cell>
        </row>
        <row r="18">
          <cell r="M18">
            <v>6</v>
          </cell>
          <cell r="U18">
            <v>1.4216265018193703E-4</v>
          </cell>
          <cell r="V18">
            <v>177.62718003283712</v>
          </cell>
        </row>
        <row r="19">
          <cell r="M19">
            <v>10</v>
          </cell>
          <cell r="U19">
            <v>3.9439513048694337E-4</v>
          </cell>
          <cell r="V19">
            <v>176.04831525944888</v>
          </cell>
        </row>
        <row r="20">
          <cell r="M20">
            <v>20</v>
          </cell>
          <cell r="U20">
            <v>1.5682838896789661E-3</v>
          </cell>
          <cell r="V20">
            <v>172.12465796921012</v>
          </cell>
        </row>
        <row r="21">
          <cell r="M21">
            <v>35</v>
          </cell>
          <cell r="U21">
            <v>4.7270640899014643E-3</v>
          </cell>
          <cell r="V21">
            <v>166.34957744512474</v>
          </cell>
        </row>
        <row r="22">
          <cell r="M22">
            <v>60</v>
          </cell>
          <cell r="U22">
            <v>1.3304267134658383E-2</v>
          </cell>
          <cell r="V22">
            <v>157.20364448837415</v>
          </cell>
        </row>
        <row r="23">
          <cell r="M23">
            <v>100</v>
          </cell>
          <cell r="U23">
            <v>3.3405609379697596E-2</v>
          </cell>
          <cell r="V23">
            <v>144.28752024510118</v>
          </cell>
        </row>
        <row r="24">
          <cell r="M24">
            <v>200</v>
          </cell>
          <cell r="U24">
            <v>9.7724256798609979E-2</v>
          </cell>
          <cell r="V24">
            <v>121.37258929829341</v>
          </cell>
        </row>
        <row r="25">
          <cell r="M25">
            <v>350</v>
          </cell>
          <cell r="U25">
            <v>0.19588024254830588</v>
          </cell>
          <cell r="V25">
            <v>102.06070434066807</v>
          </cell>
        </row>
        <row r="26">
          <cell r="M26">
            <v>600</v>
          </cell>
          <cell r="U26">
            <v>0.34161310100483255</v>
          </cell>
          <cell r="V26">
            <v>84.19481245018541</v>
          </cell>
        </row>
        <row r="27">
          <cell r="M27">
            <v>1000</v>
          </cell>
          <cell r="U27">
            <v>0.52633554010361805</v>
          </cell>
          <cell r="V27">
            <v>66.882342512782117</v>
          </cell>
        </row>
        <row r="28">
          <cell r="M28">
            <v>2000</v>
          </cell>
          <cell r="U28">
            <v>0.78112412326311431</v>
          </cell>
          <cell r="V28">
            <v>43.03575759672853</v>
          </cell>
        </row>
        <row r="29">
          <cell r="M29">
            <v>3500</v>
          </cell>
          <cell r="U29">
            <v>0.91044458175874132</v>
          </cell>
          <cell r="V29">
            <v>27.035146382852346</v>
          </cell>
        </row>
        <row r="30">
          <cell r="M30">
            <v>6000</v>
          </cell>
          <cell r="U30">
            <v>0.96726925649420314</v>
          </cell>
          <cell r="V30">
            <v>16.361422430150938</v>
          </cell>
        </row>
        <row r="31">
          <cell r="M31">
            <v>10000</v>
          </cell>
          <cell r="U31">
            <v>0.98845972680706384</v>
          </cell>
          <cell r="V31">
            <v>9.9460056538050772</v>
          </cell>
        </row>
        <row r="32">
          <cell r="M32">
            <v>20000</v>
          </cell>
          <cell r="U32">
            <v>0.99782083103040076</v>
          </cell>
          <cell r="V32">
            <v>5.0012733741633717</v>
          </cell>
        </row>
        <row r="33">
          <cell r="M33">
            <v>35000</v>
          </cell>
          <cell r="U33">
            <v>0.9999586090179049</v>
          </cell>
          <cell r="V33">
            <v>2.8615472417736241</v>
          </cell>
        </row>
        <row r="34">
          <cell r="M34">
            <v>60000</v>
          </cell>
          <cell r="U34">
            <v>1.0006452774780434</v>
          </cell>
          <cell r="V34">
            <v>1.6699242335758395</v>
          </cell>
        </row>
        <row r="35">
          <cell r="M35">
            <v>100000</v>
          </cell>
          <cell r="U35">
            <v>1.0008722570087507</v>
          </cell>
          <cell r="V35">
            <v>1.002091023318447</v>
          </cell>
        </row>
        <row r="36">
          <cell r="M36">
            <v>200000</v>
          </cell>
          <cell r="U36">
            <v>1.0009680597269288</v>
          </cell>
          <cell r="V36">
            <v>0.5010743121014638</v>
          </cell>
        </row>
        <row r="37">
          <cell r="M37">
            <v>350000</v>
          </cell>
          <cell r="U37">
            <v>1.0009895701913005</v>
          </cell>
          <cell r="V37">
            <v>0.28633187337504429</v>
          </cell>
        </row>
        <row r="38">
          <cell r="M38">
            <v>600000</v>
          </cell>
          <cell r="U38">
            <v>1.0009964509317595</v>
          </cell>
          <cell r="V38">
            <v>0.16702761560754376</v>
          </cell>
        </row>
        <row r="39">
          <cell r="M39">
            <v>1000000</v>
          </cell>
          <cell r="U39">
            <v>1.0009987223311416</v>
          </cell>
          <cell r="V39">
            <v>0.10021670592502982</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2C5D6-0ADB-4E67-A93C-E8E9142FDFC4}">
  <dimension ref="B2:D10"/>
  <sheetViews>
    <sheetView tabSelected="1" workbookViewId="0">
      <selection activeCell="C11" sqref="C11"/>
    </sheetView>
  </sheetViews>
  <sheetFormatPr defaultRowHeight="15"/>
  <cols>
    <col min="1" max="1" width="3.296875" customWidth="1"/>
  </cols>
  <sheetData>
    <row r="2" spans="2:4">
      <c r="B2" s="17" t="s">
        <v>18</v>
      </c>
    </row>
    <row r="4" spans="2:4">
      <c r="B4" t="s">
        <v>19</v>
      </c>
    </row>
    <row r="5" spans="2:4">
      <c r="B5" t="s">
        <v>23</v>
      </c>
    </row>
    <row r="7" spans="2:4">
      <c r="B7" s="3" t="s">
        <v>0</v>
      </c>
      <c r="D7" t="s">
        <v>21</v>
      </c>
    </row>
    <row r="9" spans="2:4">
      <c r="B9" t="s">
        <v>20</v>
      </c>
    </row>
    <row r="10" spans="2:4">
      <c r="B10" t="s">
        <v>22</v>
      </c>
    </row>
  </sheetData>
  <hyperlinks>
    <hyperlink ref="B7" r:id="rId1" xr:uid="{58553CB4-7F6B-45E4-87AB-2E2E737B3E0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99B1-F98D-4335-AC85-0E6F82DE344B}">
  <dimension ref="A1:AA39"/>
  <sheetViews>
    <sheetView showGridLines="0" view="pageBreakPreview" zoomScale="70" zoomScaleNormal="100" zoomScaleSheetLayoutView="70" workbookViewId="0">
      <selection activeCell="H44" sqref="H44"/>
    </sheetView>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2" width="7.19921875" style="2"/>
    <col min="23" max="23" width="0.59765625" style="2" customWidth="1"/>
    <col min="24" max="16384" width="7.19921875" style="2"/>
  </cols>
  <sheetData>
    <row r="1" spans="1:27">
      <c r="A1" s="1" t="s">
        <v>17</v>
      </c>
    </row>
    <row r="2" spans="1:27">
      <c r="A2" s="2"/>
      <c r="B2" s="3" t="s">
        <v>0</v>
      </c>
    </row>
    <row r="3" spans="1:27">
      <c r="A3" s="2"/>
    </row>
    <row r="11" spans="1:27">
      <c r="Z11" s="5"/>
      <c r="AA11" s="2" t="s">
        <v>1</v>
      </c>
    </row>
    <row r="12" spans="1:27">
      <c r="Z12" s="6"/>
      <c r="AA12" s="2" t="s">
        <v>2</v>
      </c>
    </row>
    <row r="14" spans="1:27">
      <c r="M14" s="7" t="s">
        <v>3</v>
      </c>
      <c r="N14" s="7" t="s">
        <v>4</v>
      </c>
      <c r="O14" s="7" t="s">
        <v>5</v>
      </c>
      <c r="P14" s="7" t="s">
        <v>6</v>
      </c>
      <c r="Q14" s="7" t="s">
        <v>7</v>
      </c>
      <c r="R14" s="7" t="s">
        <v>8</v>
      </c>
      <c r="S14" s="7" t="s">
        <v>9</v>
      </c>
      <c r="T14" s="7" t="s">
        <v>10</v>
      </c>
      <c r="U14" s="7" t="s">
        <v>11</v>
      </c>
      <c r="V14" s="7" t="s">
        <v>12</v>
      </c>
      <c r="X14" s="7" t="s">
        <v>13</v>
      </c>
      <c r="Y14" s="7" t="s">
        <v>14</v>
      </c>
      <c r="Z14" s="7" t="s">
        <v>15</v>
      </c>
      <c r="AA14" s="7" t="s">
        <v>16</v>
      </c>
    </row>
    <row r="15" spans="1:27">
      <c r="M15" s="8">
        <v>1</v>
      </c>
      <c r="N15" s="9">
        <f>2*PI()*M15</f>
        <v>6.2831853071795862</v>
      </c>
      <c r="O15" s="10">
        <f>10^-7</f>
        <v>9.9999999999999995E-8</v>
      </c>
      <c r="P15" s="10">
        <f>10^-6</f>
        <v>9.9999999999999995E-7</v>
      </c>
      <c r="Q15" s="11">
        <v>1000</v>
      </c>
      <c r="R15" s="11">
        <v>1000</v>
      </c>
      <c r="S15" s="11">
        <v>1000</v>
      </c>
      <c r="T15" s="11">
        <v>1</v>
      </c>
      <c r="U15" s="12">
        <f>((S15+T15)/S15*N15^2/SQRT(N15^2*(1/O15/R15+1/P15/R15-T15/O15/Q15/S15)^2+(1/O15/P15/Q15/R15-N15^2)^2))</f>
        <v>3.9517109907924578E-6</v>
      </c>
      <c r="V15" s="12">
        <f>180/PI()*ATAN2((S15*(O15*P15*Q15*R15*N15^2-1)),(O15*Q15*S15+P15*Q15*S15-P15*R15*T15)*N15)</f>
        <v>179.60436472627597</v>
      </c>
      <c r="X15" s="10">
        <v>1</v>
      </c>
      <c r="Y15" s="10">
        <v>0</v>
      </c>
      <c r="Z15" s="13">
        <f>U15*(X15-Y15)+Y15</f>
        <v>3.9517109907924578E-6</v>
      </c>
      <c r="AA15" s="14">
        <f>20*LOG10(U15)</f>
        <v>-108.06429650281031</v>
      </c>
    </row>
    <row r="16" spans="1:27">
      <c r="M16" s="8">
        <v>2</v>
      </c>
      <c r="N16" s="9">
        <f>2*PI()*M16</f>
        <v>12.566370614359172</v>
      </c>
      <c r="O16" s="15">
        <f>O15</f>
        <v>9.9999999999999995E-8</v>
      </c>
      <c r="P16" s="15">
        <f t="shared" ref="P16:T21" si="0">P15</f>
        <v>9.9999999999999995E-7</v>
      </c>
      <c r="Q16" s="16">
        <f t="shared" si="0"/>
        <v>1000</v>
      </c>
      <c r="R16" s="16">
        <f t="shared" si="0"/>
        <v>1000</v>
      </c>
      <c r="S16" s="16">
        <f t="shared" si="0"/>
        <v>1000</v>
      </c>
      <c r="T16" s="16">
        <f t="shared" si="0"/>
        <v>1</v>
      </c>
      <c r="U16" s="12">
        <f t="shared" ref="U16:U39" si="1">((S16+T16)/S16*N16^2/SQRT(N16^2*(1/O16/R16+1/P16/R16-T16/O16/Q16/S16)^2+(1/O16/P16/Q16/R16-N16^2)^2))</f>
        <v>1.5805900737428009E-5</v>
      </c>
      <c r="V16" s="12">
        <f t="shared" ref="V16:V39" si="2">180/PI()*ATAN2((S16*(O16*P16*Q16*R16*N16^2-1)),(O16*Q16*S16+P16*Q16*S16-P16*R16*T16)*N16)</f>
        <v>179.20875780752999</v>
      </c>
      <c r="X16" s="15">
        <f>X15</f>
        <v>1</v>
      </c>
      <c r="Y16" s="15">
        <f t="shared" ref="Y16" si="3">Y15</f>
        <v>0</v>
      </c>
      <c r="Z16" s="13">
        <f t="shared" ref="Z16:Z39" si="4">U16*(X16-Y16)+Y16</f>
        <v>1.5805900737428009E-5</v>
      </c>
      <c r="AA16" s="14">
        <f t="shared" ref="AA16:AA39" si="5">20*LOG10(U16)</f>
        <v>-96.023614995984275</v>
      </c>
    </row>
    <row r="17" spans="13:27">
      <c r="M17" s="8">
        <v>3.5</v>
      </c>
      <c r="N17" s="9">
        <f>2*PI()*M17</f>
        <v>21.991148575128552</v>
      </c>
      <c r="O17" s="15">
        <f t="shared" ref="O17:T32" si="6">O16</f>
        <v>9.9999999999999995E-8</v>
      </c>
      <c r="P17" s="15">
        <f t="shared" si="0"/>
        <v>9.9999999999999995E-7</v>
      </c>
      <c r="Q17" s="16">
        <f t="shared" si="0"/>
        <v>1000</v>
      </c>
      <c r="R17" s="16">
        <f t="shared" si="0"/>
        <v>1000</v>
      </c>
      <c r="S17" s="16">
        <f t="shared" si="0"/>
        <v>1000</v>
      </c>
      <c r="T17" s="16">
        <f t="shared" si="0"/>
        <v>1</v>
      </c>
      <c r="U17" s="12">
        <f t="shared" si="1"/>
        <v>4.8397629909661471E-5</v>
      </c>
      <c r="V17" s="12">
        <f t="shared" si="2"/>
        <v>178.61546258527608</v>
      </c>
      <c r="X17" s="15">
        <f t="shared" ref="X17:Y32" si="7">X16</f>
        <v>1</v>
      </c>
      <c r="Y17" s="15">
        <f t="shared" si="7"/>
        <v>0</v>
      </c>
      <c r="Z17" s="13">
        <f t="shared" si="4"/>
        <v>4.8397629909661471E-5</v>
      </c>
      <c r="AA17" s="14">
        <f t="shared" si="5"/>
        <v>-86.303518115193839</v>
      </c>
    </row>
    <row r="18" spans="13:27">
      <c r="M18" s="8">
        <v>6</v>
      </c>
      <c r="N18" s="9">
        <f t="shared" ref="N18:N39" si="8">2*PI()*M18</f>
        <v>37.699111843077517</v>
      </c>
      <c r="O18" s="15">
        <f t="shared" si="6"/>
        <v>9.9999999999999995E-8</v>
      </c>
      <c r="P18" s="15">
        <f t="shared" si="0"/>
        <v>9.9999999999999995E-7</v>
      </c>
      <c r="Q18" s="16">
        <f t="shared" si="0"/>
        <v>1000</v>
      </c>
      <c r="R18" s="16">
        <f t="shared" si="0"/>
        <v>1000</v>
      </c>
      <c r="S18" s="16">
        <f t="shared" si="0"/>
        <v>1000</v>
      </c>
      <c r="T18" s="16">
        <f t="shared" si="0"/>
        <v>1</v>
      </c>
      <c r="U18" s="12">
        <f t="shared" si="1"/>
        <v>1.4216265018193703E-4</v>
      </c>
      <c r="V18" s="12">
        <f t="shared" si="2"/>
        <v>177.62718003283712</v>
      </c>
      <c r="X18" s="15">
        <f t="shared" si="7"/>
        <v>1</v>
      </c>
      <c r="Y18" s="15">
        <f t="shared" si="7"/>
        <v>0</v>
      </c>
      <c r="Z18" s="13">
        <f t="shared" si="4"/>
        <v>1.4216265018193703E-4</v>
      </c>
      <c r="AA18" s="14">
        <f t="shared" si="5"/>
        <v>-76.944289781058032</v>
      </c>
    </row>
    <row r="19" spans="13:27">
      <c r="M19" s="8">
        <v>10</v>
      </c>
      <c r="N19" s="9">
        <f t="shared" si="8"/>
        <v>62.831853071795862</v>
      </c>
      <c r="O19" s="15">
        <f t="shared" si="6"/>
        <v>9.9999999999999995E-8</v>
      </c>
      <c r="P19" s="15">
        <f t="shared" si="0"/>
        <v>9.9999999999999995E-7</v>
      </c>
      <c r="Q19" s="16">
        <f t="shared" si="0"/>
        <v>1000</v>
      </c>
      <c r="R19" s="16">
        <f t="shared" si="0"/>
        <v>1000</v>
      </c>
      <c r="S19" s="16">
        <f t="shared" si="0"/>
        <v>1000</v>
      </c>
      <c r="T19" s="16">
        <f t="shared" si="0"/>
        <v>1</v>
      </c>
      <c r="U19" s="12">
        <f t="shared" si="1"/>
        <v>3.9439513048694337E-4</v>
      </c>
      <c r="V19" s="12">
        <f t="shared" si="2"/>
        <v>176.04831525944888</v>
      </c>
      <c r="X19" s="15">
        <f t="shared" si="7"/>
        <v>1</v>
      </c>
      <c r="Y19" s="15">
        <f t="shared" si="7"/>
        <v>0</v>
      </c>
      <c r="Z19" s="13">
        <f t="shared" si="4"/>
        <v>3.9439513048694337E-4</v>
      </c>
      <c r="AA19" s="14">
        <f t="shared" si="5"/>
        <v>-68.08136911679226</v>
      </c>
    </row>
    <row r="20" spans="13:27">
      <c r="M20" s="8">
        <v>20</v>
      </c>
      <c r="N20" s="9">
        <f t="shared" si="8"/>
        <v>125.66370614359172</v>
      </c>
      <c r="O20" s="15">
        <f t="shared" si="6"/>
        <v>9.9999999999999995E-8</v>
      </c>
      <c r="P20" s="15">
        <f t="shared" si="0"/>
        <v>9.9999999999999995E-7</v>
      </c>
      <c r="Q20" s="16">
        <f t="shared" si="0"/>
        <v>1000</v>
      </c>
      <c r="R20" s="16">
        <f t="shared" si="0"/>
        <v>1000</v>
      </c>
      <c r="S20" s="16">
        <f t="shared" si="0"/>
        <v>1000</v>
      </c>
      <c r="T20" s="16">
        <f t="shared" si="0"/>
        <v>1</v>
      </c>
      <c r="U20" s="12">
        <f t="shared" si="1"/>
        <v>1.5682838896789661E-3</v>
      </c>
      <c r="V20" s="12">
        <f t="shared" si="2"/>
        <v>172.12465796921012</v>
      </c>
      <c r="X20" s="15">
        <f t="shared" si="7"/>
        <v>1</v>
      </c>
      <c r="Y20" s="15">
        <f t="shared" si="7"/>
        <v>0</v>
      </c>
      <c r="Z20" s="13">
        <f t="shared" si="4"/>
        <v>1.5682838896789661E-3</v>
      </c>
      <c r="AA20" s="14">
        <f t="shared" si="5"/>
        <v>-56.091506376892838</v>
      </c>
    </row>
    <row r="21" spans="13:27">
      <c r="M21" s="8">
        <v>35</v>
      </c>
      <c r="N21" s="9">
        <f t="shared" si="8"/>
        <v>219.91148575128551</v>
      </c>
      <c r="O21" s="15">
        <f t="shared" si="6"/>
        <v>9.9999999999999995E-8</v>
      </c>
      <c r="P21" s="15">
        <f t="shared" si="0"/>
        <v>9.9999999999999995E-7</v>
      </c>
      <c r="Q21" s="16">
        <f t="shared" si="0"/>
        <v>1000</v>
      </c>
      <c r="R21" s="16">
        <f t="shared" si="0"/>
        <v>1000</v>
      </c>
      <c r="S21" s="16">
        <f t="shared" si="0"/>
        <v>1000</v>
      </c>
      <c r="T21" s="16">
        <f t="shared" si="0"/>
        <v>1</v>
      </c>
      <c r="U21" s="12">
        <f t="shared" si="1"/>
        <v>4.7270640899014643E-3</v>
      </c>
      <c r="V21" s="12">
        <f t="shared" si="2"/>
        <v>166.34957744512474</v>
      </c>
      <c r="X21" s="15">
        <f t="shared" si="7"/>
        <v>1</v>
      </c>
      <c r="Y21" s="15">
        <f t="shared" si="7"/>
        <v>0</v>
      </c>
      <c r="Z21" s="13">
        <f t="shared" si="4"/>
        <v>4.7270640899014643E-3</v>
      </c>
      <c r="AA21" s="14">
        <f t="shared" si="5"/>
        <v>-46.508170189178173</v>
      </c>
    </row>
    <row r="22" spans="13:27">
      <c r="M22" s="8">
        <v>60</v>
      </c>
      <c r="N22" s="9">
        <f t="shared" si="8"/>
        <v>376.99111843077515</v>
      </c>
      <c r="O22" s="15">
        <f t="shared" si="6"/>
        <v>9.9999999999999995E-8</v>
      </c>
      <c r="P22" s="15">
        <f t="shared" si="6"/>
        <v>9.9999999999999995E-7</v>
      </c>
      <c r="Q22" s="16">
        <f t="shared" si="6"/>
        <v>1000</v>
      </c>
      <c r="R22" s="16">
        <f t="shared" si="6"/>
        <v>1000</v>
      </c>
      <c r="S22" s="16">
        <f t="shared" si="6"/>
        <v>1000</v>
      </c>
      <c r="T22" s="16">
        <f t="shared" si="6"/>
        <v>1</v>
      </c>
      <c r="U22" s="12">
        <f t="shared" si="1"/>
        <v>1.3304267134658383E-2</v>
      </c>
      <c r="V22" s="12">
        <f t="shared" si="2"/>
        <v>157.20364448837415</v>
      </c>
      <c r="X22" s="15">
        <f t="shared" si="7"/>
        <v>1</v>
      </c>
      <c r="Y22" s="15">
        <f t="shared" si="7"/>
        <v>0</v>
      </c>
      <c r="Z22" s="13">
        <f t="shared" si="4"/>
        <v>1.3304267134658383E-2</v>
      </c>
      <c r="AA22" s="14">
        <f t="shared" si="5"/>
        <v>-37.520180871165621</v>
      </c>
    </row>
    <row r="23" spans="13:27">
      <c r="M23" s="8">
        <v>100</v>
      </c>
      <c r="N23" s="9">
        <f t="shared" si="8"/>
        <v>628.31853071795865</v>
      </c>
      <c r="O23" s="15">
        <f t="shared" si="6"/>
        <v>9.9999999999999995E-8</v>
      </c>
      <c r="P23" s="15">
        <f t="shared" si="6"/>
        <v>9.9999999999999995E-7</v>
      </c>
      <c r="Q23" s="16">
        <f t="shared" si="6"/>
        <v>1000</v>
      </c>
      <c r="R23" s="16">
        <f t="shared" si="6"/>
        <v>1000</v>
      </c>
      <c r="S23" s="16">
        <f t="shared" si="6"/>
        <v>1000</v>
      </c>
      <c r="T23" s="16">
        <f t="shared" si="6"/>
        <v>1</v>
      </c>
      <c r="U23" s="12">
        <f t="shared" si="1"/>
        <v>3.3405609379697596E-2</v>
      </c>
      <c r="V23" s="12">
        <f t="shared" si="2"/>
        <v>144.28752024510118</v>
      </c>
      <c r="X23" s="15">
        <f t="shared" si="7"/>
        <v>1</v>
      </c>
      <c r="Y23" s="15">
        <f t="shared" si="7"/>
        <v>0</v>
      </c>
      <c r="Z23" s="13">
        <f t="shared" si="4"/>
        <v>3.3405609379697596E-2</v>
      </c>
      <c r="AA23" s="14">
        <f t="shared" si="5"/>
        <v>-29.523612030173176</v>
      </c>
    </row>
    <row r="24" spans="13:27">
      <c r="M24" s="8">
        <v>200</v>
      </c>
      <c r="N24" s="9">
        <f t="shared" si="8"/>
        <v>1256.6370614359173</v>
      </c>
      <c r="O24" s="15">
        <f t="shared" si="6"/>
        <v>9.9999999999999995E-8</v>
      </c>
      <c r="P24" s="15">
        <f t="shared" si="6"/>
        <v>9.9999999999999995E-7</v>
      </c>
      <c r="Q24" s="16">
        <f t="shared" si="6"/>
        <v>1000</v>
      </c>
      <c r="R24" s="16">
        <f t="shared" si="6"/>
        <v>1000</v>
      </c>
      <c r="S24" s="16">
        <f t="shared" si="6"/>
        <v>1000</v>
      </c>
      <c r="T24" s="16">
        <f t="shared" si="6"/>
        <v>1</v>
      </c>
      <c r="U24" s="12">
        <f t="shared" si="1"/>
        <v>9.7724256798609979E-2</v>
      </c>
      <c r="V24" s="12">
        <f t="shared" si="2"/>
        <v>121.37258929829341</v>
      </c>
      <c r="X24" s="15">
        <f t="shared" si="7"/>
        <v>1</v>
      </c>
      <c r="Y24" s="15">
        <f t="shared" si="7"/>
        <v>0</v>
      </c>
      <c r="Z24" s="13">
        <f t="shared" si="4"/>
        <v>9.7724256798609979E-2</v>
      </c>
      <c r="AA24" s="14">
        <f t="shared" si="5"/>
        <v>-20.199952474601943</v>
      </c>
    </row>
    <row r="25" spans="13:27">
      <c r="M25" s="8">
        <v>350</v>
      </c>
      <c r="N25" s="9">
        <f t="shared" si="8"/>
        <v>2199.114857512855</v>
      </c>
      <c r="O25" s="15">
        <f t="shared" si="6"/>
        <v>9.9999999999999995E-8</v>
      </c>
      <c r="P25" s="15">
        <f t="shared" si="6"/>
        <v>9.9999999999999995E-7</v>
      </c>
      <c r="Q25" s="16">
        <f t="shared" si="6"/>
        <v>1000</v>
      </c>
      <c r="R25" s="16">
        <f t="shared" si="6"/>
        <v>1000</v>
      </c>
      <c r="S25" s="16">
        <f t="shared" si="6"/>
        <v>1000</v>
      </c>
      <c r="T25" s="16">
        <f t="shared" si="6"/>
        <v>1</v>
      </c>
      <c r="U25" s="12">
        <f t="shared" si="1"/>
        <v>0.19588024254830588</v>
      </c>
      <c r="V25" s="12">
        <f t="shared" si="2"/>
        <v>102.06070434066807</v>
      </c>
      <c r="X25" s="15">
        <f t="shared" si="7"/>
        <v>1</v>
      </c>
      <c r="Y25" s="15">
        <f t="shared" si="7"/>
        <v>0</v>
      </c>
      <c r="Z25" s="13">
        <f t="shared" si="4"/>
        <v>0.19588024254830588</v>
      </c>
      <c r="AA25" s="14">
        <f t="shared" si="5"/>
        <v>-14.160187337784823</v>
      </c>
    </row>
    <row r="26" spans="13:27">
      <c r="M26" s="8">
        <v>600</v>
      </c>
      <c r="N26" s="9">
        <f t="shared" si="8"/>
        <v>3769.9111843077517</v>
      </c>
      <c r="O26" s="15">
        <f t="shared" si="6"/>
        <v>9.9999999999999995E-8</v>
      </c>
      <c r="P26" s="15">
        <f t="shared" si="6"/>
        <v>9.9999999999999995E-7</v>
      </c>
      <c r="Q26" s="16">
        <f t="shared" si="6"/>
        <v>1000</v>
      </c>
      <c r="R26" s="16">
        <f t="shared" si="6"/>
        <v>1000</v>
      </c>
      <c r="S26" s="16">
        <f t="shared" si="6"/>
        <v>1000</v>
      </c>
      <c r="T26" s="16">
        <f t="shared" si="6"/>
        <v>1</v>
      </c>
      <c r="U26" s="12">
        <f t="shared" si="1"/>
        <v>0.34161310100483255</v>
      </c>
      <c r="V26" s="12">
        <f t="shared" si="2"/>
        <v>84.19481245018541</v>
      </c>
      <c r="X26" s="15">
        <f t="shared" si="7"/>
        <v>1</v>
      </c>
      <c r="Y26" s="15">
        <f t="shared" si="7"/>
        <v>0</v>
      </c>
      <c r="Z26" s="13">
        <f t="shared" si="4"/>
        <v>0.34161310100483255</v>
      </c>
      <c r="AA26" s="14">
        <f t="shared" si="5"/>
        <v>-9.329309645784555</v>
      </c>
    </row>
    <row r="27" spans="13:27">
      <c r="M27" s="8">
        <v>1000</v>
      </c>
      <c r="N27" s="9">
        <f t="shared" si="8"/>
        <v>6283.1853071795858</v>
      </c>
      <c r="O27" s="15">
        <f t="shared" si="6"/>
        <v>9.9999999999999995E-8</v>
      </c>
      <c r="P27" s="15">
        <f t="shared" si="6"/>
        <v>9.9999999999999995E-7</v>
      </c>
      <c r="Q27" s="16">
        <f t="shared" si="6"/>
        <v>1000</v>
      </c>
      <c r="R27" s="16">
        <f t="shared" si="6"/>
        <v>1000</v>
      </c>
      <c r="S27" s="16">
        <f t="shared" si="6"/>
        <v>1000</v>
      </c>
      <c r="T27" s="16">
        <f t="shared" si="6"/>
        <v>1</v>
      </c>
      <c r="U27" s="12">
        <f t="shared" si="1"/>
        <v>0.52633554010361805</v>
      </c>
      <c r="V27" s="12">
        <f t="shared" si="2"/>
        <v>66.882342512782117</v>
      </c>
      <c r="X27" s="15">
        <f t="shared" si="7"/>
        <v>1</v>
      </c>
      <c r="Y27" s="15">
        <f t="shared" si="7"/>
        <v>0</v>
      </c>
      <c r="Z27" s="13">
        <f t="shared" si="4"/>
        <v>0.52633554010361805</v>
      </c>
      <c r="AA27" s="14">
        <f t="shared" si="5"/>
        <v>-5.5747460767676413</v>
      </c>
    </row>
    <row r="28" spans="13:27">
      <c r="M28" s="8">
        <v>2000</v>
      </c>
      <c r="N28" s="9">
        <f t="shared" si="8"/>
        <v>12566.370614359172</v>
      </c>
      <c r="O28" s="15">
        <f t="shared" si="6"/>
        <v>9.9999999999999995E-8</v>
      </c>
      <c r="P28" s="15">
        <f t="shared" si="6"/>
        <v>9.9999999999999995E-7</v>
      </c>
      <c r="Q28" s="16">
        <f t="shared" si="6"/>
        <v>1000</v>
      </c>
      <c r="R28" s="16">
        <f t="shared" si="6"/>
        <v>1000</v>
      </c>
      <c r="S28" s="16">
        <f t="shared" si="6"/>
        <v>1000</v>
      </c>
      <c r="T28" s="16">
        <f t="shared" si="6"/>
        <v>1</v>
      </c>
      <c r="U28" s="12">
        <f t="shared" si="1"/>
        <v>0.78112412326311431</v>
      </c>
      <c r="V28" s="12">
        <f t="shared" si="2"/>
        <v>43.03575759672853</v>
      </c>
      <c r="X28" s="15">
        <f t="shared" si="7"/>
        <v>1</v>
      </c>
      <c r="Y28" s="15">
        <f t="shared" si="7"/>
        <v>0</v>
      </c>
      <c r="Z28" s="13">
        <f t="shared" si="4"/>
        <v>0.78112412326311431</v>
      </c>
      <c r="AA28" s="14">
        <f t="shared" si="5"/>
        <v>-2.1455989955630108</v>
      </c>
    </row>
    <row r="29" spans="13:27">
      <c r="M29" s="8">
        <v>3500</v>
      </c>
      <c r="N29" s="9">
        <f t="shared" si="8"/>
        <v>21991.148575128551</v>
      </c>
      <c r="O29" s="15">
        <f t="shared" si="6"/>
        <v>9.9999999999999995E-8</v>
      </c>
      <c r="P29" s="15">
        <f t="shared" si="6"/>
        <v>9.9999999999999995E-7</v>
      </c>
      <c r="Q29" s="16">
        <f t="shared" si="6"/>
        <v>1000</v>
      </c>
      <c r="R29" s="16">
        <f t="shared" si="6"/>
        <v>1000</v>
      </c>
      <c r="S29" s="16">
        <f t="shared" si="6"/>
        <v>1000</v>
      </c>
      <c r="T29" s="16">
        <f t="shared" si="6"/>
        <v>1</v>
      </c>
      <c r="U29" s="12">
        <f t="shared" si="1"/>
        <v>0.91044458175874132</v>
      </c>
      <c r="V29" s="12">
        <f t="shared" si="2"/>
        <v>27.035146382852346</v>
      </c>
      <c r="X29" s="15">
        <f t="shared" si="7"/>
        <v>1</v>
      </c>
      <c r="Y29" s="15">
        <f t="shared" si="7"/>
        <v>0</v>
      </c>
      <c r="Z29" s="13">
        <f t="shared" si="4"/>
        <v>0.91044458175874132</v>
      </c>
      <c r="AA29" s="14">
        <f t="shared" si="5"/>
        <v>-0.81492968642808317</v>
      </c>
    </row>
    <row r="30" spans="13:27">
      <c r="M30" s="8">
        <v>6000</v>
      </c>
      <c r="N30" s="9">
        <f t="shared" si="8"/>
        <v>37699.111843077517</v>
      </c>
      <c r="O30" s="15">
        <f t="shared" si="6"/>
        <v>9.9999999999999995E-8</v>
      </c>
      <c r="P30" s="15">
        <f t="shared" si="6"/>
        <v>9.9999999999999995E-7</v>
      </c>
      <c r="Q30" s="16">
        <f t="shared" si="6"/>
        <v>1000</v>
      </c>
      <c r="R30" s="16">
        <f t="shared" si="6"/>
        <v>1000</v>
      </c>
      <c r="S30" s="16">
        <f t="shared" si="6"/>
        <v>1000</v>
      </c>
      <c r="T30" s="16">
        <f t="shared" si="6"/>
        <v>1</v>
      </c>
      <c r="U30" s="12">
        <f t="shared" si="1"/>
        <v>0.96726925649420314</v>
      </c>
      <c r="V30" s="12">
        <f t="shared" si="2"/>
        <v>16.361422430150938</v>
      </c>
      <c r="X30" s="15">
        <f t="shared" si="7"/>
        <v>1</v>
      </c>
      <c r="Y30" s="15">
        <f t="shared" si="7"/>
        <v>0</v>
      </c>
      <c r="Z30" s="13">
        <f t="shared" si="4"/>
        <v>0.96726925649420314</v>
      </c>
      <c r="AA30" s="14">
        <f t="shared" si="5"/>
        <v>-0.2890523108435335</v>
      </c>
    </row>
    <row r="31" spans="13:27">
      <c r="M31" s="8">
        <v>10000</v>
      </c>
      <c r="N31" s="9">
        <f t="shared" si="8"/>
        <v>62831.853071795864</v>
      </c>
      <c r="O31" s="15">
        <f t="shared" si="6"/>
        <v>9.9999999999999995E-8</v>
      </c>
      <c r="P31" s="15">
        <f t="shared" si="6"/>
        <v>9.9999999999999995E-7</v>
      </c>
      <c r="Q31" s="16">
        <f t="shared" si="6"/>
        <v>1000</v>
      </c>
      <c r="R31" s="16">
        <f t="shared" si="6"/>
        <v>1000</v>
      </c>
      <c r="S31" s="16">
        <f t="shared" si="6"/>
        <v>1000</v>
      </c>
      <c r="T31" s="16">
        <f t="shared" si="6"/>
        <v>1</v>
      </c>
      <c r="U31" s="12">
        <f t="shared" si="1"/>
        <v>0.98845972680706384</v>
      </c>
      <c r="V31" s="12">
        <f t="shared" si="2"/>
        <v>9.9460056538050772</v>
      </c>
      <c r="X31" s="15">
        <f t="shared" si="7"/>
        <v>1</v>
      </c>
      <c r="Y31" s="15">
        <f t="shared" si="7"/>
        <v>0</v>
      </c>
      <c r="Z31" s="13">
        <f t="shared" si="4"/>
        <v>0.98845972680706384</v>
      </c>
      <c r="AA31" s="14">
        <f t="shared" si="5"/>
        <v>-0.10082041232262726</v>
      </c>
    </row>
    <row r="32" spans="13:27">
      <c r="M32" s="8">
        <v>20000</v>
      </c>
      <c r="N32" s="9">
        <f t="shared" si="8"/>
        <v>125663.70614359173</v>
      </c>
      <c r="O32" s="15">
        <f t="shared" si="6"/>
        <v>9.9999999999999995E-8</v>
      </c>
      <c r="P32" s="15">
        <f t="shared" si="6"/>
        <v>9.9999999999999995E-7</v>
      </c>
      <c r="Q32" s="16">
        <f t="shared" si="6"/>
        <v>1000</v>
      </c>
      <c r="R32" s="16">
        <f t="shared" si="6"/>
        <v>1000</v>
      </c>
      <c r="S32" s="16">
        <f t="shared" si="6"/>
        <v>1000</v>
      </c>
      <c r="T32" s="16">
        <f t="shared" si="6"/>
        <v>1</v>
      </c>
      <c r="U32" s="12">
        <f t="shared" si="1"/>
        <v>0.99782083103040076</v>
      </c>
      <c r="V32" s="12">
        <f t="shared" si="2"/>
        <v>5.0012733741633717</v>
      </c>
      <c r="X32" s="15">
        <f t="shared" si="7"/>
        <v>1</v>
      </c>
      <c r="Y32" s="15">
        <f t="shared" si="7"/>
        <v>0</v>
      </c>
      <c r="Z32" s="13">
        <f t="shared" si="4"/>
        <v>0.99782083103040076</v>
      </c>
      <c r="AA32" s="14">
        <f t="shared" si="5"/>
        <v>-1.894867486153979E-2</v>
      </c>
    </row>
    <row r="33" spans="13:27">
      <c r="M33" s="8">
        <v>35000</v>
      </c>
      <c r="N33" s="9">
        <f t="shared" si="8"/>
        <v>219911.48575128551</v>
      </c>
      <c r="O33" s="15">
        <f t="shared" ref="O33:T39" si="9">O32</f>
        <v>9.9999999999999995E-8</v>
      </c>
      <c r="P33" s="15">
        <f t="shared" si="9"/>
        <v>9.9999999999999995E-7</v>
      </c>
      <c r="Q33" s="16">
        <f t="shared" si="9"/>
        <v>1000</v>
      </c>
      <c r="R33" s="16">
        <f t="shared" si="9"/>
        <v>1000</v>
      </c>
      <c r="S33" s="16">
        <f t="shared" si="9"/>
        <v>1000</v>
      </c>
      <c r="T33" s="16">
        <f t="shared" si="9"/>
        <v>1</v>
      </c>
      <c r="U33" s="12">
        <f t="shared" si="1"/>
        <v>0.9999586090179049</v>
      </c>
      <c r="V33" s="12">
        <f t="shared" si="2"/>
        <v>2.8615472417736241</v>
      </c>
      <c r="X33" s="15">
        <f t="shared" ref="X33:Y39" si="10">X32</f>
        <v>1</v>
      </c>
      <c r="Y33" s="15">
        <f t="shared" si="10"/>
        <v>0</v>
      </c>
      <c r="Z33" s="13">
        <f t="shared" si="4"/>
        <v>0.9999586090179049</v>
      </c>
      <c r="AA33" s="14">
        <f t="shared" si="5"/>
        <v>-3.5952494308575208E-4</v>
      </c>
    </row>
    <row r="34" spans="13:27">
      <c r="M34" s="8">
        <v>60000</v>
      </c>
      <c r="N34" s="9">
        <f t="shared" si="8"/>
        <v>376991.11843077518</v>
      </c>
      <c r="O34" s="15">
        <f t="shared" si="9"/>
        <v>9.9999999999999995E-8</v>
      </c>
      <c r="P34" s="15">
        <f t="shared" si="9"/>
        <v>9.9999999999999995E-7</v>
      </c>
      <c r="Q34" s="16">
        <f t="shared" si="9"/>
        <v>1000</v>
      </c>
      <c r="R34" s="16">
        <f t="shared" si="9"/>
        <v>1000</v>
      </c>
      <c r="S34" s="16">
        <f t="shared" si="9"/>
        <v>1000</v>
      </c>
      <c r="T34" s="16">
        <f t="shared" si="9"/>
        <v>1</v>
      </c>
      <c r="U34" s="12">
        <f t="shared" si="1"/>
        <v>1.0006452774780434</v>
      </c>
      <c r="V34" s="12">
        <f t="shared" si="2"/>
        <v>1.6699242335758395</v>
      </c>
      <c r="X34" s="15">
        <f t="shared" si="10"/>
        <v>1</v>
      </c>
      <c r="Y34" s="15">
        <f t="shared" si="10"/>
        <v>0</v>
      </c>
      <c r="Z34" s="13">
        <f t="shared" si="4"/>
        <v>1.0006452774780434</v>
      </c>
      <c r="AA34" s="14">
        <f t="shared" si="5"/>
        <v>5.6030014092583371E-3</v>
      </c>
    </row>
    <row r="35" spans="13:27">
      <c r="M35" s="8">
        <v>100000</v>
      </c>
      <c r="N35" s="9">
        <f t="shared" si="8"/>
        <v>628318.53071795858</v>
      </c>
      <c r="O35" s="15">
        <f t="shared" si="9"/>
        <v>9.9999999999999995E-8</v>
      </c>
      <c r="P35" s="15">
        <f t="shared" si="9"/>
        <v>9.9999999999999995E-7</v>
      </c>
      <c r="Q35" s="16">
        <f t="shared" si="9"/>
        <v>1000</v>
      </c>
      <c r="R35" s="16">
        <f t="shared" si="9"/>
        <v>1000</v>
      </c>
      <c r="S35" s="16">
        <f t="shared" si="9"/>
        <v>1000</v>
      </c>
      <c r="T35" s="16">
        <f t="shared" si="9"/>
        <v>1</v>
      </c>
      <c r="U35" s="12">
        <f t="shared" si="1"/>
        <v>1.0008722570087507</v>
      </c>
      <c r="V35" s="12">
        <f t="shared" si="2"/>
        <v>1.002091023318447</v>
      </c>
      <c r="X35" s="15">
        <f t="shared" si="10"/>
        <v>1</v>
      </c>
      <c r="Y35" s="15">
        <f t="shared" si="10"/>
        <v>0</v>
      </c>
      <c r="Z35" s="13">
        <f t="shared" si="4"/>
        <v>1.0008722570087507</v>
      </c>
      <c r="AA35" s="14">
        <f t="shared" si="5"/>
        <v>7.5730257815706014E-3</v>
      </c>
    </row>
    <row r="36" spans="13:27">
      <c r="M36" s="8">
        <v>200000</v>
      </c>
      <c r="N36" s="9">
        <f t="shared" si="8"/>
        <v>1256637.0614359172</v>
      </c>
      <c r="O36" s="15">
        <f t="shared" si="9"/>
        <v>9.9999999999999995E-8</v>
      </c>
      <c r="P36" s="15">
        <f t="shared" si="9"/>
        <v>9.9999999999999995E-7</v>
      </c>
      <c r="Q36" s="16">
        <f t="shared" si="9"/>
        <v>1000</v>
      </c>
      <c r="R36" s="16">
        <f t="shared" si="9"/>
        <v>1000</v>
      </c>
      <c r="S36" s="16">
        <f t="shared" si="9"/>
        <v>1000</v>
      </c>
      <c r="T36" s="16">
        <f t="shared" si="9"/>
        <v>1</v>
      </c>
      <c r="U36" s="12">
        <f t="shared" si="1"/>
        <v>1.0009680597269288</v>
      </c>
      <c r="V36" s="12">
        <f t="shared" si="2"/>
        <v>0.5010743121014638</v>
      </c>
      <c r="X36" s="15">
        <f t="shared" si="10"/>
        <v>1</v>
      </c>
      <c r="Y36" s="15">
        <f t="shared" si="10"/>
        <v>0</v>
      </c>
      <c r="Z36" s="13">
        <f t="shared" si="4"/>
        <v>1.0009680597269288</v>
      </c>
      <c r="AA36" s="14">
        <f t="shared" si="5"/>
        <v>8.4043926301650834E-3</v>
      </c>
    </row>
    <row r="37" spans="13:27">
      <c r="M37" s="8">
        <v>350000</v>
      </c>
      <c r="N37" s="9">
        <f t="shared" si="8"/>
        <v>2199114.857512855</v>
      </c>
      <c r="O37" s="15">
        <f t="shared" si="9"/>
        <v>9.9999999999999995E-8</v>
      </c>
      <c r="P37" s="15">
        <f t="shared" si="9"/>
        <v>9.9999999999999995E-7</v>
      </c>
      <c r="Q37" s="16">
        <f t="shared" si="9"/>
        <v>1000</v>
      </c>
      <c r="R37" s="16">
        <f t="shared" si="9"/>
        <v>1000</v>
      </c>
      <c r="S37" s="16">
        <f t="shared" si="9"/>
        <v>1000</v>
      </c>
      <c r="T37" s="16">
        <f t="shared" si="9"/>
        <v>1</v>
      </c>
      <c r="U37" s="12">
        <f t="shared" si="1"/>
        <v>1.0009895701913005</v>
      </c>
      <c r="V37" s="12">
        <f t="shared" si="2"/>
        <v>0.28633187337504429</v>
      </c>
      <c r="X37" s="15">
        <f t="shared" si="10"/>
        <v>1</v>
      </c>
      <c r="Y37" s="15">
        <f t="shared" si="10"/>
        <v>0</v>
      </c>
      <c r="Z37" s="13">
        <f t="shared" si="4"/>
        <v>1.0009895701913005</v>
      </c>
      <c r="AA37" s="14">
        <f t="shared" si="5"/>
        <v>8.5910474492393776E-3</v>
      </c>
    </row>
    <row r="38" spans="13:27">
      <c r="M38" s="8">
        <v>600000</v>
      </c>
      <c r="N38" s="9">
        <f t="shared" si="8"/>
        <v>3769911.1843077517</v>
      </c>
      <c r="O38" s="15">
        <f t="shared" si="9"/>
        <v>9.9999999999999995E-8</v>
      </c>
      <c r="P38" s="15">
        <f t="shared" si="9"/>
        <v>9.9999999999999995E-7</v>
      </c>
      <c r="Q38" s="16">
        <f t="shared" si="9"/>
        <v>1000</v>
      </c>
      <c r="R38" s="16">
        <f t="shared" si="9"/>
        <v>1000</v>
      </c>
      <c r="S38" s="16">
        <f t="shared" si="9"/>
        <v>1000</v>
      </c>
      <c r="T38" s="16">
        <f t="shared" si="9"/>
        <v>1</v>
      </c>
      <c r="U38" s="12">
        <f t="shared" si="1"/>
        <v>1.0009964509317595</v>
      </c>
      <c r="V38" s="12">
        <f t="shared" si="2"/>
        <v>0.16702761560754376</v>
      </c>
      <c r="X38" s="15">
        <f t="shared" si="10"/>
        <v>1</v>
      </c>
      <c r="Y38" s="15">
        <f t="shared" si="10"/>
        <v>0</v>
      </c>
      <c r="Z38" s="13">
        <f t="shared" si="4"/>
        <v>1.0009964509317595</v>
      </c>
      <c r="AA38" s="14">
        <f t="shared" si="5"/>
        <v>8.6507535127426528E-3</v>
      </c>
    </row>
    <row r="39" spans="13:27">
      <c r="M39" s="8">
        <v>1000000</v>
      </c>
      <c r="N39" s="9">
        <f t="shared" si="8"/>
        <v>6283185.307179586</v>
      </c>
      <c r="O39" s="15">
        <f t="shared" si="9"/>
        <v>9.9999999999999995E-8</v>
      </c>
      <c r="P39" s="15">
        <f t="shared" si="9"/>
        <v>9.9999999999999995E-7</v>
      </c>
      <c r="Q39" s="16">
        <f t="shared" si="9"/>
        <v>1000</v>
      </c>
      <c r="R39" s="16">
        <f t="shared" si="9"/>
        <v>1000</v>
      </c>
      <c r="S39" s="16">
        <f t="shared" si="9"/>
        <v>1000</v>
      </c>
      <c r="T39" s="16">
        <f t="shared" si="9"/>
        <v>1</v>
      </c>
      <c r="U39" s="12">
        <f t="shared" si="1"/>
        <v>1.0009987223311416</v>
      </c>
      <c r="V39" s="12">
        <f t="shared" si="2"/>
        <v>0.10021670592502982</v>
      </c>
      <c r="X39" s="15">
        <f t="shared" si="10"/>
        <v>1</v>
      </c>
      <c r="Y39" s="15">
        <f t="shared" si="10"/>
        <v>0</v>
      </c>
      <c r="Z39" s="13">
        <f t="shared" si="4"/>
        <v>1.0009987223311416</v>
      </c>
      <c r="AA39" s="14">
        <f t="shared" si="5"/>
        <v>8.6704629752036039E-3</v>
      </c>
    </row>
  </sheetData>
  <hyperlinks>
    <hyperlink ref="B2" r:id="rId1" xr:uid="{9FECA559-0CE9-4ABD-BC20-464D20D3CD8B}"/>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サレンキー2次HPF+増幅</vt:lpstr>
      <vt:lpstr>'サレンキー2次HPF+増幅'!Print_Area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2024-02-19T05:06:16Z</dcterms:created>
  <dcterms:modified xsi:type="dcterms:W3CDTF">2024-02-19T05:18:01Z</dcterms:modified>
</cp:coreProperties>
</file>