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2DB9B7CE-30F0-484B-8ADB-B4B5E1C1DF79}" xr6:coauthVersionLast="47" xr6:coauthVersionMax="47" xr10:uidLastSave="{00000000-0000-0000-0000-000000000000}"/>
  <bookViews>
    <workbookView xWindow="720" yWindow="405" windowWidth="23805" windowHeight="13335" activeTab="1" xr2:uid="{3CC913CB-6270-4F6D-BDE6-B73CFCAC55A3}"/>
  </bookViews>
  <sheets>
    <sheet name="使用上の注意" sheetId="1" r:id="rId1"/>
    <sheet name="LPF1次" sheetId="2"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LPF1次!$A$1:$X$135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2" l="1"/>
  <c r="N38" i="2"/>
  <c r="N37" i="2"/>
  <c r="N36" i="2"/>
  <c r="N35" i="2"/>
  <c r="N34" i="2"/>
  <c r="N33" i="2"/>
  <c r="N32" i="2"/>
  <c r="N31" i="2"/>
  <c r="N30" i="2"/>
  <c r="N29" i="2"/>
  <c r="N28" i="2"/>
  <c r="N27" i="2"/>
  <c r="N26" i="2"/>
  <c r="N25" i="2"/>
  <c r="N24" i="2"/>
  <c r="N23" i="2"/>
  <c r="N22" i="2"/>
  <c r="N21" i="2"/>
  <c r="N20" i="2"/>
  <c r="N19" i="2"/>
  <c r="N18" i="2"/>
  <c r="V17" i="2"/>
  <c r="V18" i="2" s="1"/>
  <c r="V19" i="2" s="1"/>
  <c r="V20" i="2" s="1"/>
  <c r="V21" i="2" s="1"/>
  <c r="V22" i="2" s="1"/>
  <c r="V23" i="2" s="1"/>
  <c r="V24" i="2" s="1"/>
  <c r="V25" i="2" s="1"/>
  <c r="V26" i="2" s="1"/>
  <c r="V27" i="2" s="1"/>
  <c r="V28" i="2" s="1"/>
  <c r="V29" i="2" s="1"/>
  <c r="V30" i="2" s="1"/>
  <c r="V31" i="2" s="1"/>
  <c r="V32" i="2" s="1"/>
  <c r="V33" i="2" s="1"/>
  <c r="V34" i="2" s="1"/>
  <c r="V35" i="2" s="1"/>
  <c r="V36" i="2" s="1"/>
  <c r="V37" i="2" s="1"/>
  <c r="V38" i="2" s="1"/>
  <c r="V39" i="2" s="1"/>
  <c r="U17" i="2"/>
  <c r="U18" i="2" s="1"/>
  <c r="U19" i="2" s="1"/>
  <c r="U20" i="2" s="1"/>
  <c r="U21" i="2" s="1"/>
  <c r="U22" i="2" s="1"/>
  <c r="U23" i="2" s="1"/>
  <c r="U24" i="2" s="1"/>
  <c r="U25" i="2" s="1"/>
  <c r="U26" i="2" s="1"/>
  <c r="U27" i="2" s="1"/>
  <c r="U28" i="2" s="1"/>
  <c r="U29" i="2" s="1"/>
  <c r="U30" i="2" s="1"/>
  <c r="U31" i="2" s="1"/>
  <c r="U32" i="2" s="1"/>
  <c r="U33" i="2" s="1"/>
  <c r="U34" i="2" s="1"/>
  <c r="U35" i="2" s="1"/>
  <c r="U36" i="2" s="1"/>
  <c r="U37" i="2" s="1"/>
  <c r="U38" i="2" s="1"/>
  <c r="U39" i="2" s="1"/>
  <c r="N17" i="2"/>
  <c r="V16" i="2"/>
  <c r="U16" i="2"/>
  <c r="P16" i="2"/>
  <c r="O16" i="2"/>
  <c r="O17" i="2" s="1"/>
  <c r="O18" i="2" s="1"/>
  <c r="O19" i="2" s="1"/>
  <c r="O20" i="2" s="1"/>
  <c r="O21" i="2" s="1"/>
  <c r="O22" i="2" s="1"/>
  <c r="O23" i="2" s="1"/>
  <c r="O24" i="2" s="1"/>
  <c r="O25" i="2" s="1"/>
  <c r="O26" i="2" s="1"/>
  <c r="O27" i="2" s="1"/>
  <c r="O28" i="2" s="1"/>
  <c r="O29" i="2" s="1"/>
  <c r="O30" i="2" s="1"/>
  <c r="O31" i="2" s="1"/>
  <c r="O32" i="2" s="1"/>
  <c r="O33" i="2" s="1"/>
  <c r="O34" i="2" s="1"/>
  <c r="O35" i="2" s="1"/>
  <c r="O36" i="2" s="1"/>
  <c r="O37" i="2" s="1"/>
  <c r="O38" i="2" s="1"/>
  <c r="O39" i="2" s="1"/>
  <c r="N16" i="2"/>
  <c r="Q15" i="2"/>
  <c r="Q16" i="2" s="1"/>
  <c r="Q17" i="2" s="1"/>
  <c r="Q18" i="2" s="1"/>
  <c r="Q19" i="2" s="1"/>
  <c r="Q20" i="2" s="1"/>
  <c r="Q21" i="2" s="1"/>
  <c r="Q22" i="2" s="1"/>
  <c r="Q23" i="2" s="1"/>
  <c r="Q24" i="2" s="1"/>
  <c r="Q25" i="2" s="1"/>
  <c r="Q26" i="2" s="1"/>
  <c r="Q27" i="2" s="1"/>
  <c r="Q28" i="2" s="1"/>
  <c r="Q29" i="2" s="1"/>
  <c r="Q30" i="2" s="1"/>
  <c r="Q31" i="2" s="1"/>
  <c r="Q32" i="2" s="1"/>
  <c r="Q33" i="2" s="1"/>
  <c r="Q34" i="2" s="1"/>
  <c r="Q35" i="2" s="1"/>
  <c r="Q36" i="2" s="1"/>
  <c r="Q37" i="2" s="1"/>
  <c r="Q38" i="2" s="1"/>
  <c r="Q39" i="2" s="1"/>
  <c r="N15" i="2"/>
  <c r="S16" i="2" l="1"/>
  <c r="R15" i="2"/>
  <c r="R16" i="2"/>
  <c r="P17" i="2"/>
  <c r="S15" i="2"/>
  <c r="X16" i="2" l="1"/>
  <c r="W16" i="2"/>
  <c r="S17" i="2"/>
  <c r="P18" i="2"/>
  <c r="R17" i="2"/>
  <c r="X15" i="2"/>
  <c r="W15" i="2"/>
  <c r="S18" i="2" l="1"/>
  <c r="P19" i="2"/>
  <c r="R18" i="2"/>
  <c r="X17" i="2"/>
  <c r="W17" i="2"/>
  <c r="X18" i="2" l="1"/>
  <c r="W18" i="2"/>
  <c r="P20" i="2"/>
  <c r="R19" i="2"/>
  <c r="S19" i="2"/>
  <c r="X19" i="2" l="1"/>
  <c r="W19" i="2"/>
  <c r="S20" i="2"/>
  <c r="P21" i="2"/>
  <c r="R20" i="2"/>
  <c r="S21" i="2" l="1"/>
  <c r="P22" i="2"/>
  <c r="R21" i="2"/>
  <c r="X20" i="2"/>
  <c r="W20" i="2"/>
  <c r="S22" i="2" l="1"/>
  <c r="P23" i="2"/>
  <c r="R22" i="2"/>
  <c r="X21" i="2"/>
  <c r="W21" i="2"/>
  <c r="X22" i="2" l="1"/>
  <c r="W22" i="2"/>
  <c r="P24" i="2"/>
  <c r="R23" i="2"/>
  <c r="S23" i="2"/>
  <c r="X23" i="2" l="1"/>
  <c r="W23" i="2"/>
  <c r="S24" i="2"/>
  <c r="P25" i="2"/>
  <c r="R24" i="2"/>
  <c r="X24" i="2" l="1"/>
  <c r="W24" i="2"/>
  <c r="S25" i="2"/>
  <c r="P26" i="2"/>
  <c r="R25" i="2"/>
  <c r="W25" i="2" l="1"/>
  <c r="X25" i="2"/>
  <c r="S26" i="2"/>
  <c r="P27" i="2"/>
  <c r="R26" i="2"/>
  <c r="X26" i="2" l="1"/>
  <c r="W26" i="2"/>
  <c r="P28" i="2"/>
  <c r="R27" i="2"/>
  <c r="S27" i="2"/>
  <c r="S28" i="2" l="1"/>
  <c r="P29" i="2"/>
  <c r="R28" i="2"/>
  <c r="X27" i="2"/>
  <c r="W27" i="2"/>
  <c r="S29" i="2" l="1"/>
  <c r="P30" i="2"/>
  <c r="R29" i="2"/>
  <c r="X28" i="2"/>
  <c r="W28" i="2"/>
  <c r="W29" i="2" l="1"/>
  <c r="X29" i="2"/>
  <c r="S30" i="2"/>
  <c r="P31" i="2"/>
  <c r="R30" i="2"/>
  <c r="P32" i="2" l="1"/>
  <c r="R31" i="2"/>
  <c r="S31" i="2"/>
  <c r="X30" i="2"/>
  <c r="W30" i="2"/>
  <c r="X31" i="2" l="1"/>
  <c r="W31" i="2"/>
  <c r="S32" i="2"/>
  <c r="P33" i="2"/>
  <c r="R32" i="2"/>
  <c r="X32" i="2" l="1"/>
  <c r="W32" i="2"/>
  <c r="S33" i="2"/>
  <c r="P34" i="2"/>
  <c r="R33" i="2"/>
  <c r="W33" i="2" l="1"/>
  <c r="X33" i="2"/>
  <c r="S34" i="2"/>
  <c r="P35" i="2"/>
  <c r="R34" i="2"/>
  <c r="X34" i="2" l="1"/>
  <c r="W34" i="2"/>
  <c r="P36" i="2"/>
  <c r="R35" i="2"/>
  <c r="S35" i="2"/>
  <c r="S36" i="2" l="1"/>
  <c r="P37" i="2"/>
  <c r="R36" i="2"/>
  <c r="X35" i="2"/>
  <c r="W35" i="2"/>
  <c r="S37" i="2" l="1"/>
  <c r="P38" i="2"/>
  <c r="R37" i="2"/>
  <c r="X36" i="2"/>
  <c r="W36" i="2"/>
  <c r="S38" i="2" l="1"/>
  <c r="P39" i="2"/>
  <c r="R38" i="2"/>
  <c r="W37" i="2"/>
  <c r="X37" i="2"/>
  <c r="X38" i="2" l="1"/>
  <c r="W38" i="2"/>
  <c r="R39" i="2"/>
  <c r="S39" i="2"/>
  <c r="X39" i="2" l="1"/>
  <c r="W39" i="2"/>
</calcChain>
</file>

<file path=xl/sharedStrings.xml><?xml version="1.0" encoding="utf-8"?>
<sst xmlns="http://schemas.openxmlformats.org/spreadsheetml/2006/main" count="22" uniqueCount="21">
  <si>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</si>
  <si>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</si>
  <si>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</si>
  <si>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</si>
  <si>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</si>
  <si>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</si>
  <si>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</si>
  <si>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■オペアンプ1次LPF+増幅</t>
  </si>
  <si>
    <t>入力セル</t>
  </si>
  <si>
    <t>計算セル</t>
  </si>
  <si>
    <t>f[Hz]</t>
  </si>
  <si>
    <t>ω[rad/s]</t>
  </si>
  <si>
    <t>R1[Ω]</t>
  </si>
  <si>
    <t>R2[Ω]</t>
  </si>
  <si>
    <t>C2[F]</t>
  </si>
  <si>
    <t>Gain[-]</t>
  </si>
  <si>
    <t>|θ|[°]</t>
  </si>
  <si>
    <t>Vin[V]</t>
  </si>
  <si>
    <t>Vref[V]</t>
  </si>
  <si>
    <t>Vout[V]</t>
  </si>
  <si>
    <t>Gain[dB]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</si>
</sst>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8">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2" borderId="0" xfId="2" applyFont="1" applyFill="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0" fontId="5" fillId="2" borderId="2" xfId="2" applyFont="1" applyFill="1" applyBorder="1" applyAlignment="1">
      <alignment shrinkToFit="1"/>
    </xf>
    <xf numFmtId="165" fontId="7" fillId="3" borderId="2" xfId="2" applyNumberFormat="1" applyFont="1" applyFill="1" applyBorder="1" applyAlignment="1">
      <alignment shrinkToFit="1"/>
    </xf>
    <xf numFmtId="164" fontId="7" fillId="3" borderId="2" xfId="2" applyNumberFormat="1" applyFont="1" applyFill="1" applyBorder="1" applyAlignment="1">
      <alignment shrinkToFit="1"/>
    </xf>
    <xf numFmtId="166" fontId="5" fillId="3" borderId="2" xfId="2" applyNumberFormat="1" applyFont="1" applyFill="1" applyBorder="1" applyAlignment="1">
      <alignment shrinkToFit="1"/>
    </xf>
    <xf numFmtId="0" fontId="5" fillId="3" borderId="2" xfId="2" applyFont="1" applyFill="1" applyBorder="1"/>
    <xf numFmtId="0" fontId="5" fillId="3" borderId="2" xfId="2" applyFont="1" applyFill="1" applyBorder="1" applyAlignment="1">
      <alignment shrinkToFit="1"/>
    </xf>
    <xf numFmtId="166" fontId="7" fillId="3" borderId="2" xfId="2" applyNumberFormat="1" applyFont="1" applyFill="1" applyBorder="1" applyAlignment="1">
      <alignment shrinkToFit="1"/>
    </xf>
  </cellXfs>
  <cellStyles count="3">
    <cellStyle name="ハイパーリンク" xfId="1" builtinId="8"/>
    <cellStyle name="標準" xfId="0" builtinId="0"/>
    <cellStyle name="標準 2" xfId="2" xr:uid="{BB6D0469-E892-4951-9BD1-A060759BE1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LPF1次!$R$14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LPF1次!$M$15:$M$39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LPF1次!$R$15:$R$39</c:f>
              <c:numCache>
                <c:formatCode>0.0000</c:formatCode>
                <c:ptCount val="25"/>
                <c:pt idx="0">
                  <c:v>0.99998026137563301</c:v>
                </c:pt>
                <c:pt idx="1">
                  <c:v>0.99992105251483354</c:v>
                </c:pt>
                <c:pt idx="2" formatCode="0.000">
                  <c:v>0.99975828236155284</c:v>
                </c:pt>
                <c:pt idx="3" formatCode="0.000">
                  <c:v>0.99929014504023617</c:v>
                </c:pt>
                <c:pt idx="4" formatCode="0.000">
                  <c:v>0.99803190450364476</c:v>
                </c:pt>
                <c:pt idx="5" formatCode="0.000">
                  <c:v>0.9921966153935915</c:v>
                </c:pt>
                <c:pt idx="6" formatCode="0.000">
                  <c:v>0.97666260389800719</c:v>
                </c:pt>
                <c:pt idx="7" formatCode="0.000">
                  <c:v>0.93571522027870502</c:v>
                </c:pt>
                <c:pt idx="8" formatCode="0.000">
                  <c:v>0.84673301596483053</c:v>
                </c:pt>
                <c:pt idx="9" formatCode="0.000">
                  <c:v>0.62267699229949991</c:v>
                </c:pt>
                <c:pt idx="10" formatCode="0.000">
                  <c:v>0.41394096571269351</c:v>
                </c:pt>
                <c:pt idx="11" formatCode="0.000">
                  <c:v>0.25639145895655385</c:v>
                </c:pt>
                <c:pt idx="12" formatCode="0.000">
                  <c:v>0.15717672547758985</c:v>
                </c:pt>
                <c:pt idx="13" formatCode="0.000">
                  <c:v>7.9326696843658534E-2</c:v>
                </c:pt>
                <c:pt idx="14" formatCode="0.000">
                  <c:v>4.5425899770171994E-2</c:v>
                </c:pt>
                <c:pt idx="15" formatCode="0.000">
                  <c:v>2.651649672920357E-2</c:v>
                </c:pt>
                <c:pt idx="16" formatCode="0.000">
                  <c:v>1.5913478971147695E-2</c:v>
                </c:pt>
                <c:pt idx="17" formatCode="0.000">
                  <c:v>7.9574952014482836E-3</c:v>
                </c:pt>
                <c:pt idx="18" formatCode="0.000">
                  <c:v>4.5472370751703716E-3</c:v>
                </c:pt>
                <c:pt idx="19" formatCode="0.000">
                  <c:v>2.6525730528729548E-3</c:v>
                </c:pt>
                <c:pt idx="20" formatCode="0.000">
                  <c:v>1.5915474152018809E-3</c:v>
                </c:pt>
                <c:pt idx="21" formatCode="0.000">
                  <c:v>7.9577446349448375E-4</c:v>
                </c:pt>
                <c:pt idx="22" formatCode="0.000">
                  <c:v>4.5472836182009542E-4</c:v>
                </c:pt>
                <c:pt idx="23" formatCode="0.000">
                  <c:v>2.6525822915445153E-4</c:v>
                </c:pt>
                <c:pt idx="24" formatCode="0.000">
                  <c:v>1.5915494107617448E-4</c:v>
                </c:pt>
              </c:numCache>
            </c:numRef>
          </c:yVal>
          <c:smooth val="1"/>
          <c:extLst>
            <c:ext xmlns:c16="http://schemas.microsoft.com/office/drawing/2014/chart" uri="{C3380CC4-5D6E-409C-BE32-E72D297353CC}">
              <c16:uniqueId val="{00000000-A3FE-4339-BEFD-93CE58219B06}"/>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LPF1次!$S$14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LPF1次!$M$15:$M$39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LPF1次!$S$15:$S$39</c:f>
              <c:numCache>
                <c:formatCode>0.0</c:formatCode>
                <c:ptCount val="25"/>
                <c:pt idx="0">
                  <c:v>179.64000473729791</c:v>
                </c:pt>
                <c:pt idx="1">
                  <c:v>179.28003789569041</c:v>
                </c:pt>
                <c:pt idx="2">
                  <c:v>178.74020305754135</c:v>
                </c:pt>
                <c:pt idx="3">
                  <c:v>177.84102240888319</c:v>
                </c:pt>
                <c:pt idx="4">
                  <c:v>176.40472622013181</c:v>
                </c:pt>
                <c:pt idx="5">
                  <c:v>172.8375441932742</c:v>
                </c:pt>
                <c:pt idx="6">
                  <c:v>167.59741892687859</c:v>
                </c:pt>
                <c:pt idx="7">
                  <c:v>159.34400261766035</c:v>
                </c:pt>
                <c:pt idx="8">
                  <c:v>147.85809236465795</c:v>
                </c:pt>
                <c:pt idx="9">
                  <c:v>128.51188725396659</c:v>
                </c:pt>
                <c:pt idx="10">
                  <c:v>114.45264174011278</c:v>
                </c:pt>
                <c:pt idx="11">
                  <c:v>104.8560512809118</c:v>
                </c:pt>
                <c:pt idx="12">
                  <c:v>99.043061079037685</c:v>
                </c:pt>
                <c:pt idx="13">
                  <c:v>94.549865309121088</c:v>
                </c:pt>
                <c:pt idx="14">
                  <c:v>92.603608291147239</c:v>
                </c:pt>
                <c:pt idx="15">
                  <c:v>91.519461447328624</c:v>
                </c:pt>
                <c:pt idx="16">
                  <c:v>90.911813669613835</c:v>
                </c:pt>
                <c:pt idx="17">
                  <c:v>90.455935702397824</c:v>
                </c:pt>
                <c:pt idx="18">
                  <c:v>90.260538390732506</c:v>
                </c:pt>
                <c:pt idx="19">
                  <c:v>90.151981419007285</c:v>
                </c:pt>
                <c:pt idx="20">
                  <c:v>90.091188988283349</c:v>
                </c:pt>
                <c:pt idx="21">
                  <c:v>90.045594523014685</c:v>
                </c:pt>
                <c:pt idx="22">
                  <c:v>90.026054016855085</c:v>
                </c:pt>
                <c:pt idx="23">
                  <c:v>90.015198177189887</c:v>
                </c:pt>
                <c:pt idx="24">
                  <c:v>90.009118906450823</c:v>
                </c:pt>
              </c:numCache>
            </c:numRef>
          </c:yVal>
          <c:smooth val="1"/>
          <c:extLst>
            <c:ext xmlns:c16="http://schemas.microsoft.com/office/drawing/2014/chart" uri="{C3380CC4-5D6E-409C-BE32-E72D297353CC}">
              <c16:uniqueId val="{00000001-A3FE-4339-BEFD-93CE58219B06}"/>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3097284913798568"/>
          <c:y val="7.5249008415476201E-2"/>
          <c:w val="0.20615379500588868"/>
          <c:h val="0.216436278798483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373673</xdr:colOff>
      <xdr:row>6</xdr:row>
      <xdr:rowOff>190500</xdr:rowOff>
    </xdr:from>
    <xdr:ext cx="1333500" cy="716799"/>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618FBB4C-BDB0-4B08-A4C9-0F2DF5DC3FEB}"/>
                </a:ext>
              </a:extLst>
            </xdr:cNvPr>
            <xdr:cNvSpPr txBox="1"/>
          </xdr:nvSpPr>
          <xdr:spPr>
            <a:xfrm>
              <a:off x="4069373" y="1390650"/>
              <a:ext cx="1333500" cy="71679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𝑍</m:t>
                        </m:r>
                      </m:e>
                      <m:sub>
                        <m:r>
                          <a:rPr kumimoji="1" lang="en-US" sz="1100" b="0" i="1">
                            <a:solidFill>
                              <a:schemeClr val="tx1"/>
                            </a:solidFill>
                            <a:effectLst/>
                            <a:latin typeface="Cambria Math" panose="02040503050406030204" pitchFamily="18" charset="0"/>
                            <a:ea typeface="+mn-ea"/>
                            <a:cs typeface="+mn-cs"/>
                          </a:rPr>
                          <m:t>2</m:t>
                        </m:r>
                      </m:sub>
                    </m:sSub>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r>
                              <a:rPr kumimoji="1" lang="en-US" sz="1100" b="0" i="1">
                                <a:solidFill>
                                  <a:schemeClr val="tx1"/>
                                </a:solidFill>
                                <a:effectLst/>
                                <a:latin typeface="Cambria Math" panose="02040503050406030204" pitchFamily="18" charset="0"/>
                                <a:ea typeface="+mn-ea"/>
                                <a:cs typeface="+mn-cs"/>
                              </a:rPr>
                              <m:t>𝑗</m:t>
                            </m:r>
                            <m:r>
                              <a:rPr kumimoji="1" lang="en-US" sz="1100" b="0" i="1">
                                <a:solidFill>
                                  <a:schemeClr val="tx1"/>
                                </a:solidFill>
                                <a:effectLst/>
                                <a:latin typeface="Cambria Math" panose="02040503050406030204" pitchFamily="18" charset="0"/>
                                <a:ea typeface="+mn-ea"/>
                                <a:cs typeface="+mn-cs"/>
                              </a:rPr>
                              <m:t>𝜔</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r>
                              <a:rPr kumimoji="1" lang="en-US" sz="1100" b="0" i="1">
                                <a:solidFill>
                                  <a:schemeClr val="tx1"/>
                                </a:solidFill>
                                <a:effectLst/>
                                <a:latin typeface="Cambria Math" panose="02040503050406030204" pitchFamily="18" charset="0"/>
                                <a:ea typeface="+mn-ea"/>
                                <a:cs typeface="+mn-cs"/>
                              </a:rPr>
                              <m:t>𝑗</m:t>
                            </m:r>
                            <m:r>
                              <a:rPr kumimoji="1" lang="en-US" sz="1100" b="0" i="1">
                                <a:solidFill>
                                  <a:schemeClr val="tx1"/>
                                </a:solidFill>
                                <a:effectLst/>
                                <a:latin typeface="Cambria Math" panose="02040503050406030204" pitchFamily="18" charset="0"/>
                                <a:ea typeface="+mn-ea"/>
                                <a:cs typeface="+mn-cs"/>
                              </a:rPr>
                              <m:t>𝜔</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den>
                    </m:f>
                  </m:oMath>
                </m:oMathPara>
              </a14:m>
              <a:endParaRPr kumimoji="1" lang="ja-JP" altLang="en-US" sz="1100"/>
            </a:p>
          </xdr:txBody>
        </xdr:sp>
      </mc:Choice>
      <mc:Fallback>
        <xdr:sp macro="" textlink="">
          <xdr:nvSpPr>
            <xdr:cNvPr id="2" name="テキスト ボックス 1">
              <a:extLst>
                <a:ext uri="{FF2B5EF4-FFF2-40B4-BE49-F238E27FC236}">
                  <a16:creationId xmlns:a16="http://schemas.microsoft.com/office/drawing/2014/main" id="{618FBB4C-BDB0-4B08-A4C9-0F2DF5DC3FEB}"/>
                </a:ext>
              </a:extLst>
            </xdr:cNvPr>
            <xdr:cNvSpPr txBox="1"/>
          </xdr:nvSpPr>
          <xdr:spPr>
            <a:xfrm>
              <a:off x="4069373" y="1390650"/>
              <a:ext cx="1333500" cy="71679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sz="1100" b="0" i="0">
                  <a:solidFill>
                    <a:schemeClr val="tx1"/>
                  </a:solidFill>
                  <a:effectLst/>
                  <a:latin typeface="Cambria Math" panose="02040503050406030204" pitchFamily="18" charset="0"/>
                  <a:ea typeface="+mn-ea"/>
                  <a:cs typeface="+mn-cs"/>
                </a:rPr>
                <a:t>𝑍_2=(𝑅_2  1/(𝑗𝜔𝐶_2 ))/(𝑅_2+1/(𝑗𝜔𝐶_2 ))</a:t>
              </a:r>
              <a:endParaRPr kumimoji="1" lang="ja-JP" altLang="en-US" sz="1100"/>
            </a:p>
          </xdr:txBody>
        </xdr:sp>
      </mc:Fallback>
    </mc:AlternateContent>
    <xdr:clientData/>
  </xdr:oneCellAnchor>
  <xdr:oneCellAnchor>
    <xdr:from>
      <xdr:col>11</xdr:col>
      <xdr:colOff>505557</xdr:colOff>
      <xdr:row>9</xdr:row>
      <xdr:rowOff>29308</xdr:rowOff>
    </xdr:from>
    <xdr:ext cx="1985596" cy="380361"/>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A4600421-6BFF-4582-8D31-E3D0E8830501}"/>
                </a:ext>
              </a:extLst>
            </xdr:cNvPr>
            <xdr:cNvSpPr txBox="1"/>
          </xdr:nvSpPr>
          <xdr:spPr>
            <a:xfrm>
              <a:off x="6106257" y="1829533"/>
              <a:ext cx="1985596" cy="380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180</m:t>
                        </m:r>
                      </m:num>
                      <m:den>
                        <m:r>
                          <a:rPr kumimoji="1" lang="en-US" sz="1100" b="0" i="1">
                            <a:latin typeface="Cambria Math" panose="02040503050406030204" pitchFamily="18" charset="0"/>
                            <a:ea typeface="Cambria Math" panose="02040503050406030204" pitchFamily="18" charset="0"/>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r>
                                  <a:rPr kumimoji="1" lang="en-US" sz="1100" b="0" i="1">
                                    <a:solidFill>
                                      <a:schemeClr val="dk1"/>
                                    </a:solidFill>
                                    <a:effectLst/>
                                    <a:latin typeface="Cambria Math" panose="02040503050406030204" pitchFamily="18" charset="0"/>
                                    <a:ea typeface="+mn-ea"/>
                                    <a:cs typeface="+mn-cs"/>
                                  </a:rPr>
                                  <m:t>𝜔</m:t>
                                </m:r>
                              </m:num>
                              <m:den>
                                <m:r>
                                  <a:rPr kumimoji="1" lang="en-US" sz="1100" b="0" i="1">
                                    <a:solidFill>
                                      <a:schemeClr val="dk1"/>
                                    </a:solidFill>
                                    <a:effectLst/>
                                    <a:latin typeface="Cambria Math" panose="02040503050406030204" pitchFamily="18" charset="0"/>
                                    <a:ea typeface="+mn-ea"/>
                                    <a:cs typeface="+mn-cs"/>
                                  </a:rPr>
                                  <m:t>−1</m:t>
                                </m:r>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3" name="テキスト ボックス 2">
              <a:extLst>
                <a:ext uri="{FF2B5EF4-FFF2-40B4-BE49-F238E27FC236}">
                  <a16:creationId xmlns:a16="http://schemas.microsoft.com/office/drawing/2014/main" id="{A4600421-6BFF-4582-8D31-E3D0E8830501}"/>
                </a:ext>
              </a:extLst>
            </xdr:cNvPr>
            <xdr:cNvSpPr txBox="1"/>
          </xdr:nvSpPr>
          <xdr:spPr>
            <a:xfrm>
              <a:off x="6106257" y="1829533"/>
              <a:ext cx="1985596" cy="380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=180/</a:t>
              </a:r>
              <a:r>
                <a:rPr kumimoji="1" lang="en-US" sz="1100" b="0" i="0">
                  <a:latin typeface="Cambria Math" panose="02040503050406030204" pitchFamily="18" charset="0"/>
                  <a:ea typeface="Cambria Math" panose="02040503050406030204" pitchFamily="18" charset="0"/>
                </a:rPr>
                <a:t>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((𝑅_2 𝐶_2 𝜔)/(−1))</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11</xdr:col>
      <xdr:colOff>490905</xdr:colOff>
      <xdr:row>3</xdr:row>
      <xdr:rowOff>58616</xdr:rowOff>
    </xdr:from>
    <xdr:ext cx="4462096" cy="1068113"/>
    <mc:AlternateContent xmlns:mc="http://schemas.openxmlformats.org/markup-compatibility/2006">
      <mc:Choice xmlns:a14="http://schemas.microsoft.com/office/drawing/2010/main" Requires="a14">
        <xdr:sp macro="" textlink="">
          <xdr:nvSpPr>
            <xdr:cNvPr id="4" name="テキスト ボックス 3">
              <a:extLst>
                <a:ext uri="{FF2B5EF4-FFF2-40B4-BE49-F238E27FC236}">
                  <a16:creationId xmlns:a16="http://schemas.microsoft.com/office/drawing/2014/main" id="{DF05DB0E-A9E3-48E7-B812-3F3B16C978D7}"/>
                </a:ext>
              </a:extLst>
            </xdr:cNvPr>
            <xdr:cNvSpPr txBox="1"/>
          </xdr:nvSpPr>
          <xdr:spPr>
            <a:xfrm>
              <a:off x="6091605" y="658691"/>
              <a:ext cx="4462096" cy="1068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𝐺𝑎𝑖𝑛</m:t>
                    </m:r>
                    <m:r>
                      <a:rPr kumimoji="1" lang="en-US" sz="1100" b="0" i="1">
                        <a:solidFill>
                          <a:schemeClr val="tx1"/>
                        </a:solidFill>
                        <a:effectLst/>
                        <a:latin typeface="Cambria Math" panose="02040503050406030204" pitchFamily="18" charset="0"/>
                        <a:ea typeface="+mn-ea"/>
                        <a:cs typeface="+mn-cs"/>
                      </a:rPr>
                      <m:t>=</m:t>
                    </m:r>
                    <m:d>
                      <m:dPr>
                        <m:begChr m:val="|"/>
                        <m:endChr m:val="|"/>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𝑜𝑢𝑡</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den>
                        </m:f>
                      </m:e>
                    </m:d>
                    <m:r>
                      <a:rPr kumimoji="1" lang="en-US" sz="1100" b="0" i="1">
                        <a:solidFill>
                          <a:schemeClr val="tx1"/>
                        </a:solidFill>
                        <a:effectLst/>
                        <a:latin typeface="Cambria Math" panose="02040503050406030204" pitchFamily="18" charset="0"/>
                        <a:ea typeface="+mn-ea"/>
                        <a:cs typeface="+mn-cs"/>
                      </a:rPr>
                      <m:t>=</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𝑍</m:t>
                                </m:r>
                              </m:e>
                              <m:sub>
                                <m:r>
                                  <a:rPr kumimoji="1" lang="en-US" sz="1100" b="0" i="1">
                                    <a:solidFill>
                                      <a:schemeClr val="tx1"/>
                                    </a:solidFill>
                                    <a:effectLst/>
                                    <a:latin typeface="Cambria Math" panose="02040503050406030204" pitchFamily="18" charset="0"/>
                                    <a:ea typeface="+mn-ea"/>
                                    <a:cs typeface="+mn-cs"/>
                                  </a:rPr>
                                  <m:t>2</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𝑍</m:t>
                                </m:r>
                              </m:e>
                              <m:sub>
                                <m:r>
                                  <a:rPr kumimoji="1" lang="en-US" sz="1100" b="0" i="1">
                                    <a:solidFill>
                                      <a:schemeClr val="tx1"/>
                                    </a:solidFill>
                                    <a:effectLst/>
                                    <a:latin typeface="Cambria Math" panose="02040503050406030204" pitchFamily="18" charset="0"/>
                                    <a:ea typeface="+mn-ea"/>
                                    <a:cs typeface="+mn-cs"/>
                                  </a:rPr>
                                  <m:t>1</m:t>
                                </m:r>
                              </m:sub>
                            </m:sSub>
                          </m:den>
                        </m:f>
                      </m:e>
                    </m:d>
                    <m:r>
                      <a:rPr kumimoji="1" lang="en-US" sz="1100" b="0" i="1">
                        <a:solidFill>
                          <a:schemeClr val="tx1"/>
                        </a:solidFill>
                        <a:effectLst/>
                        <a:latin typeface="Cambria Math" panose="02040503050406030204" pitchFamily="18" charset="0"/>
                        <a:ea typeface="+mn-ea"/>
                        <a:cs typeface="+mn-cs"/>
                      </a:rPr>
                      <m:t>=</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r>
                                      <a:rPr kumimoji="1" lang="en-US" sz="1100" b="0" i="1">
                                        <a:solidFill>
                                          <a:schemeClr val="tx1"/>
                                        </a:solidFill>
                                        <a:effectLst/>
                                        <a:latin typeface="Cambria Math" panose="02040503050406030204" pitchFamily="18" charset="0"/>
                                        <a:ea typeface="+mn-ea"/>
                                        <a:cs typeface="+mn-cs"/>
                                      </a:rPr>
                                      <m:t>𝑗</m:t>
                                    </m:r>
                                    <m:r>
                                      <a:rPr kumimoji="1" lang="en-US" sz="1100" b="0" i="1">
                                        <a:solidFill>
                                          <a:schemeClr val="tx1"/>
                                        </a:solidFill>
                                        <a:effectLst/>
                                        <a:latin typeface="Cambria Math" panose="02040503050406030204" pitchFamily="18" charset="0"/>
                                        <a:ea typeface="+mn-ea"/>
                                        <a:cs typeface="+mn-cs"/>
                                      </a:rPr>
                                      <m:t>𝜔</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r>
                                      <a:rPr kumimoji="1" lang="en-US" sz="1100" b="0" i="1">
                                        <a:solidFill>
                                          <a:schemeClr val="tx1"/>
                                        </a:solidFill>
                                        <a:effectLst/>
                                        <a:latin typeface="Cambria Math" panose="02040503050406030204" pitchFamily="18" charset="0"/>
                                        <a:ea typeface="+mn-ea"/>
                                        <a:cs typeface="+mn-cs"/>
                                      </a:rPr>
                                      <m:t>𝑗</m:t>
                                    </m:r>
                                    <m:r>
                                      <a:rPr kumimoji="1" lang="en-US" sz="1100" b="0" i="1">
                                        <a:solidFill>
                                          <a:schemeClr val="tx1"/>
                                        </a:solidFill>
                                        <a:effectLst/>
                                        <a:latin typeface="Cambria Math" panose="02040503050406030204" pitchFamily="18" charset="0"/>
                                        <a:ea typeface="+mn-ea"/>
                                        <a:cs typeface="+mn-cs"/>
                                      </a:rPr>
                                      <m:t>𝜔</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den>
                            </m:f>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den>
                        </m:f>
                      </m:e>
                    </m:d>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rad>
                          <m:radPr>
                            <m:degHide m:val="on"/>
                            <m:ctrlPr>
                              <a:rPr kumimoji="1" lang="en-US" sz="1100" b="0" i="1">
                                <a:solidFill>
                                  <a:schemeClr val="tx1"/>
                                </a:solidFill>
                                <a:effectLst/>
                                <a:latin typeface="Cambria Math" panose="02040503050406030204" pitchFamily="18" charset="0"/>
                                <a:ea typeface="+mn-ea"/>
                                <a:cs typeface="+mn-cs"/>
                              </a:rPr>
                            </m:ctrlPr>
                          </m:radPr>
                          <m:deg/>
                          <m:e>
                            <m:r>
                              <a:rPr kumimoji="1" lang="en-US" sz="1100" b="0" i="1">
                                <a:solidFill>
                                  <a:schemeClr val="tx1"/>
                                </a:solidFill>
                                <a:effectLst/>
                                <a:latin typeface="Cambria Math" panose="02040503050406030204" pitchFamily="18" charset="0"/>
                                <a:ea typeface="+mn-ea"/>
                                <a:cs typeface="+mn-cs"/>
                              </a:rPr>
                              <m:t>1+</m:t>
                            </m:r>
                            <m:sSup>
                              <m:sSupPr>
                                <m:ctrlPr>
                                  <a:rPr kumimoji="1" lang="en-US" sz="1100" b="0" i="1">
                                    <a:solidFill>
                                      <a:schemeClr val="tx1"/>
                                    </a:solidFill>
                                    <a:effectLst/>
                                    <a:latin typeface="Cambria Math" panose="02040503050406030204" pitchFamily="18" charset="0"/>
                                    <a:ea typeface="+mn-ea"/>
                                    <a:cs typeface="+mn-cs"/>
                                  </a:rPr>
                                </m:ctrlPr>
                              </m:sSup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e>
                              <m:sup>
                                <m:r>
                                  <a:rPr kumimoji="1" lang="en-US" sz="1100" b="0" i="1">
                                    <a:solidFill>
                                      <a:schemeClr val="tx1"/>
                                    </a:solidFill>
                                    <a:effectLst/>
                                    <a:latin typeface="Cambria Math" panose="02040503050406030204" pitchFamily="18" charset="0"/>
                                    <a:ea typeface="+mn-ea"/>
                                    <a:cs typeface="+mn-cs"/>
                                  </a:rPr>
                                  <m:t>2</m:t>
                                </m:r>
                              </m:sup>
                            </m:sSup>
                            <m:sSup>
                              <m:sSupPr>
                                <m:ctrlPr>
                                  <a:rPr kumimoji="1" lang="en-US" sz="1100" b="0" i="1">
                                    <a:solidFill>
                                      <a:schemeClr val="tx1"/>
                                    </a:solidFill>
                                    <a:effectLst/>
                                    <a:latin typeface="Cambria Math" panose="02040503050406030204" pitchFamily="18" charset="0"/>
                                    <a:ea typeface="+mn-ea"/>
                                    <a:cs typeface="+mn-cs"/>
                                  </a:rPr>
                                </m:ctrlPr>
                              </m:sSup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e>
                              <m:sup>
                                <m:r>
                                  <a:rPr kumimoji="1" lang="en-US" sz="1100" b="0" i="1">
                                    <a:solidFill>
                                      <a:schemeClr val="tx1"/>
                                    </a:solidFill>
                                    <a:effectLst/>
                                    <a:latin typeface="Cambria Math" panose="02040503050406030204" pitchFamily="18" charset="0"/>
                                    <a:ea typeface="+mn-ea"/>
                                    <a:cs typeface="+mn-cs"/>
                                  </a:rPr>
                                  <m:t>2</m:t>
                                </m:r>
                              </m:sup>
                            </m:sSup>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e>
                        </m:rad>
                      </m:den>
                    </m:f>
                  </m:oMath>
                </m:oMathPara>
              </a14:m>
              <a:endParaRPr kumimoji="1" lang="ja-JP" altLang="en-US" sz="1100"/>
            </a:p>
          </xdr:txBody>
        </xdr:sp>
      </mc:Choice>
      <mc:Fallback>
        <xdr:sp macro="" textlink="">
          <xdr:nvSpPr>
            <xdr:cNvPr id="4" name="テキスト ボックス 3">
              <a:extLst>
                <a:ext uri="{FF2B5EF4-FFF2-40B4-BE49-F238E27FC236}">
                  <a16:creationId xmlns:a16="http://schemas.microsoft.com/office/drawing/2014/main" id="{DF05DB0E-A9E3-48E7-B812-3F3B16C978D7}"/>
                </a:ext>
              </a:extLst>
            </xdr:cNvPr>
            <xdr:cNvSpPr txBox="1"/>
          </xdr:nvSpPr>
          <xdr:spPr>
            <a:xfrm>
              <a:off x="6091605" y="658691"/>
              <a:ext cx="4462096" cy="1068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sz="1100" b="0" i="0">
                  <a:solidFill>
                    <a:schemeClr val="tx1"/>
                  </a:solidFill>
                  <a:effectLst/>
                  <a:latin typeface="Cambria Math" panose="02040503050406030204" pitchFamily="18" charset="0"/>
                  <a:ea typeface="+mn-ea"/>
                  <a:cs typeface="+mn-cs"/>
                </a:rPr>
                <a:t>𝐺𝑎𝑖𝑛=|(𝑉_𝑜𝑢𝑡−𝑉_𝑟𝑒𝑓)/(𝑉_𝑖𝑛−𝑉_𝑟𝑒𝑓 )|=|−𝑍_2/𝑍_1 |=|−((𝑅_2  1/(𝑗𝜔𝐶_2 ))/(𝑅_2+1/(𝑗𝜔𝐶_2 )))/𝑅_1 |=𝑅_2/(𝑅_1 √(1+〖𝑅_2〗^2 〖𝐶_2〗^2 𝜔^2 ))</a:t>
              </a:r>
              <a:endParaRPr kumimoji="1" lang="ja-JP" altLang="en-US" sz="1100"/>
            </a:p>
          </xdr:txBody>
        </xdr:sp>
      </mc:Fallback>
    </mc:AlternateContent>
    <xdr:clientData/>
  </xdr:oneCellAnchor>
  <xdr:twoCellAnchor>
    <xdr:from>
      <xdr:col>3</xdr:col>
      <xdr:colOff>454270</xdr:colOff>
      <xdr:row>2</xdr:row>
      <xdr:rowOff>146540</xdr:rowOff>
    </xdr:from>
    <xdr:to>
      <xdr:col>7</xdr:col>
      <xdr:colOff>359020</xdr:colOff>
      <xdr:row>13</xdr:row>
      <xdr:rowOff>88715</xdr:rowOff>
    </xdr:to>
    <xdr:grpSp>
      <xdr:nvGrpSpPr>
        <xdr:cNvPr id="5" name="グループ化 4">
          <a:extLst>
            <a:ext uri="{FF2B5EF4-FFF2-40B4-BE49-F238E27FC236}">
              <a16:creationId xmlns:a16="http://schemas.microsoft.com/office/drawing/2014/main" id="{B499AE6D-A55B-4289-A894-DA43A1E9200E}"/>
            </a:ext>
          </a:extLst>
        </xdr:cNvPr>
        <xdr:cNvGrpSpPr/>
      </xdr:nvGrpSpPr>
      <xdr:grpSpPr>
        <a:xfrm>
          <a:off x="1054345" y="546590"/>
          <a:ext cx="2381250" cy="2142450"/>
          <a:chOff x="58616" y="34495155"/>
          <a:chExt cx="2395904" cy="2118271"/>
        </a:xfrm>
      </xdr:grpSpPr>
      <xdr:pic>
        <xdr:nvPicPr>
          <xdr:cNvPr id="6" name="図 5">
            <a:extLst>
              <a:ext uri="{FF2B5EF4-FFF2-40B4-BE49-F238E27FC236}">
                <a16:creationId xmlns:a16="http://schemas.microsoft.com/office/drawing/2014/main" id="{EF4E4C4E-F3B6-3494-B726-6CE165F6BB0D}"/>
              </a:ext>
            </a:extLst>
          </xdr:cNvPr>
          <xdr:cNvPicPr>
            <a:picLocks noChangeAspect="1"/>
          </xdr:cNvPicPr>
        </xdr:nvPicPr>
        <xdr:blipFill>
          <a:blip xmlns:r="http://schemas.openxmlformats.org/officeDocument/2006/relationships" r:embed="rId1"/>
          <a:stretch>
            <a:fillRect/>
          </a:stretch>
        </xdr:blipFill>
        <xdr:spPr>
          <a:xfrm>
            <a:off x="153866" y="34699305"/>
            <a:ext cx="2226260" cy="1678392"/>
          </a:xfrm>
          <a:prstGeom prst="rect">
            <a:avLst/>
          </a:prstGeom>
        </xdr:spPr>
      </xdr:pic>
      <xdr:grpSp>
        <xdr:nvGrpSpPr>
          <xdr:cNvPr id="7" name="グループ化 6">
            <a:extLst>
              <a:ext uri="{FF2B5EF4-FFF2-40B4-BE49-F238E27FC236}">
                <a16:creationId xmlns:a16="http://schemas.microsoft.com/office/drawing/2014/main" id="{9AEF59E7-1DBD-222D-F38B-4E10684910D9}"/>
              </a:ext>
            </a:extLst>
          </xdr:cNvPr>
          <xdr:cNvGrpSpPr/>
        </xdr:nvGrpSpPr>
        <xdr:grpSpPr>
          <a:xfrm>
            <a:off x="58616" y="34495155"/>
            <a:ext cx="2395904" cy="2118271"/>
            <a:chOff x="58616" y="25790770"/>
            <a:chExt cx="2395904" cy="2118271"/>
          </a:xfrm>
        </xdr:grpSpPr>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6F957505-3497-9417-5EE2-1569FCE30322}"/>
                    </a:ext>
                  </a:extLst>
                </xdr:cNvPr>
                <xdr:cNvSpPr txBox="1"/>
              </xdr:nvSpPr>
              <xdr:spPr>
                <a:xfrm>
                  <a:off x="58616" y="26398904"/>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6F957505-3497-9417-5EE2-1569FCE30322}"/>
                    </a:ext>
                  </a:extLst>
                </xdr:cNvPr>
                <xdr:cNvSpPr txBox="1"/>
              </xdr:nvSpPr>
              <xdr:spPr>
                <a:xfrm>
                  <a:off x="58616" y="26398904"/>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A8B037AE-78F0-22FC-50F1-06D0B99AA041}"/>
                    </a:ext>
                  </a:extLst>
                </xdr:cNvPr>
                <xdr:cNvSpPr txBox="1"/>
              </xdr:nvSpPr>
              <xdr:spPr>
                <a:xfrm>
                  <a:off x="2000251" y="26486829"/>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A8B037AE-78F0-22FC-50F1-06D0B99AA041}"/>
                    </a:ext>
                  </a:extLst>
                </xdr:cNvPr>
                <xdr:cNvSpPr txBox="1"/>
              </xdr:nvSpPr>
              <xdr:spPr>
                <a:xfrm>
                  <a:off x="2000251" y="26486829"/>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88A634E2-CAD5-7ECC-51C8-E6C10F3D9390}"/>
                    </a:ext>
                  </a:extLst>
                </xdr:cNvPr>
                <xdr:cNvSpPr txBox="1"/>
              </xdr:nvSpPr>
              <xdr:spPr>
                <a:xfrm>
                  <a:off x="923193" y="27644481"/>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88A634E2-CAD5-7ECC-51C8-E6C10F3D9390}"/>
                    </a:ext>
                  </a:extLst>
                </xdr:cNvPr>
                <xdr:cNvSpPr txBox="1"/>
              </xdr:nvSpPr>
              <xdr:spPr>
                <a:xfrm>
                  <a:off x="923193" y="27644481"/>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5AB9CF23-AEB6-5A4F-99C9-712391481B8B}"/>
                    </a:ext>
                  </a:extLst>
                </xdr:cNvPr>
                <xdr:cNvSpPr txBox="1"/>
              </xdr:nvSpPr>
              <xdr:spPr>
                <a:xfrm>
                  <a:off x="637443" y="26750595"/>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5AB9CF23-AEB6-5A4F-99C9-712391481B8B}"/>
                    </a:ext>
                  </a:extLst>
                </xdr:cNvPr>
                <xdr:cNvSpPr txBox="1"/>
              </xdr:nvSpPr>
              <xdr:spPr>
                <a:xfrm>
                  <a:off x="637443" y="26750595"/>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46F96099-9591-113E-2C21-DE2B9443E933}"/>
                    </a:ext>
                  </a:extLst>
                </xdr:cNvPr>
                <xdr:cNvSpPr txBox="1"/>
              </xdr:nvSpPr>
              <xdr:spPr>
                <a:xfrm>
                  <a:off x="1223596" y="2614978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46F96099-9591-113E-2C21-DE2B9443E933}"/>
                    </a:ext>
                  </a:extLst>
                </xdr:cNvPr>
                <xdr:cNvSpPr txBox="1"/>
              </xdr:nvSpPr>
              <xdr:spPr>
                <a:xfrm>
                  <a:off x="1223596" y="2614978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785BA68A-192E-8D39-9298-033711890E52}"/>
                    </a:ext>
                  </a:extLst>
                </xdr:cNvPr>
                <xdr:cNvSpPr txBox="1"/>
              </xdr:nvSpPr>
              <xdr:spPr>
                <a:xfrm>
                  <a:off x="1252903" y="25790770"/>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9" name="テキスト ボックス 18">
                  <a:extLst>
                    <a:ext uri="{FF2B5EF4-FFF2-40B4-BE49-F238E27FC236}">
                      <a16:creationId xmlns:a16="http://schemas.microsoft.com/office/drawing/2014/main" id="{785BA68A-192E-8D39-9298-033711890E52}"/>
                    </a:ext>
                  </a:extLst>
                </xdr:cNvPr>
                <xdr:cNvSpPr txBox="1"/>
              </xdr:nvSpPr>
              <xdr:spPr>
                <a:xfrm>
                  <a:off x="1252903" y="25790770"/>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xdr:sp macro="" textlink="">
          <xdr:nvSpPr>
            <xdr:cNvPr id="20" name="正方形/長方形 19">
              <a:extLst>
                <a:ext uri="{FF2B5EF4-FFF2-40B4-BE49-F238E27FC236}">
                  <a16:creationId xmlns:a16="http://schemas.microsoft.com/office/drawing/2014/main" id="{7610AEC1-D74D-DD2E-12F0-DD09FC9B7350}"/>
                </a:ext>
              </a:extLst>
            </xdr:cNvPr>
            <xdr:cNvSpPr/>
          </xdr:nvSpPr>
          <xdr:spPr bwMode="auto">
            <a:xfrm>
              <a:off x="1128346" y="25834730"/>
              <a:ext cx="813289" cy="732694"/>
            </a:xfrm>
            <a:prstGeom prst="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mc:AlternateContent xmlns:mc="http://schemas.openxmlformats.org/markup-compatibility/2006">
          <mc:Choice xmlns:a14="http://schemas.microsoft.com/office/drawing/2010/main" Requires="a14">
            <xdr:sp macro="" textlink="">
              <xdr:nvSpPr>
                <xdr:cNvPr id="21" name="テキスト ボックス 20">
                  <a:extLst>
                    <a:ext uri="{FF2B5EF4-FFF2-40B4-BE49-F238E27FC236}">
                      <a16:creationId xmlns:a16="http://schemas.microsoft.com/office/drawing/2014/main" id="{0DE4031B-7500-202C-45A3-036968C6E6F8}"/>
                    </a:ext>
                  </a:extLst>
                </xdr:cNvPr>
                <xdr:cNvSpPr txBox="1"/>
              </xdr:nvSpPr>
              <xdr:spPr>
                <a:xfrm>
                  <a:off x="791310" y="25805423"/>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panose="02040503050406030204" pitchFamily="18" charset="0"/>
                              </a:rPr>
                              <m:t>𝑍</m:t>
                            </m:r>
                          </m:e>
                          <m:sub>
                            <m:r>
                              <a:rPr kumimoji="1" lang="en-US" altLang="ja-JP" sz="1100" b="0" i="1">
                                <a:solidFill>
                                  <a:srgbClr val="FF0000"/>
                                </a:solidFill>
                                <a:latin typeface="Cambria Math" panose="02040503050406030204" pitchFamily="18" charset="0"/>
                              </a:rPr>
                              <m:t>2</m:t>
                            </m:r>
                          </m:sub>
                        </m:sSub>
                      </m:oMath>
                    </m:oMathPara>
                  </a14:m>
                  <a:endParaRPr kumimoji="1" lang="ja-JP" altLang="en-US" sz="1100"/>
                </a:p>
              </xdr:txBody>
            </xdr:sp>
          </mc:Choice>
          <mc:Fallback>
            <xdr:sp macro="" textlink="">
              <xdr:nvSpPr>
                <xdr:cNvPr id="21" name="テキスト ボックス 20">
                  <a:extLst>
                    <a:ext uri="{FF2B5EF4-FFF2-40B4-BE49-F238E27FC236}">
                      <a16:creationId xmlns:a16="http://schemas.microsoft.com/office/drawing/2014/main" id="{0DE4031B-7500-202C-45A3-036968C6E6F8}"/>
                    </a:ext>
                  </a:extLst>
                </xdr:cNvPr>
                <xdr:cNvSpPr txBox="1"/>
              </xdr:nvSpPr>
              <xdr:spPr>
                <a:xfrm>
                  <a:off x="791310" y="25805423"/>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panose="02040503050406030204" pitchFamily="18" charset="0"/>
                    </a:rPr>
                    <a:t>𝑍_2</a:t>
                  </a:r>
                  <a:endParaRPr kumimoji="1" lang="ja-JP" altLang="en-US" sz="1100"/>
                </a:p>
              </xdr:txBody>
            </xdr:sp>
          </mc:Fallback>
        </mc:AlternateContent>
      </xdr:grpSp>
      <mc:AlternateContent xmlns:mc="http://schemas.openxmlformats.org/markup-compatibility/2006">
        <mc:Choice xmlns:a14="http://schemas.microsoft.com/office/drawing/2010/main" Requires="a14">
          <xdr:sp macro="" textlink="">
            <xdr:nvSpPr>
              <xdr:cNvPr id="8" name="テキスト ボックス 7">
                <a:extLst>
                  <a:ext uri="{FF2B5EF4-FFF2-40B4-BE49-F238E27FC236}">
                    <a16:creationId xmlns:a16="http://schemas.microsoft.com/office/drawing/2014/main" id="{A5011331-3A55-AD1E-7C2A-DCBD3BA5836B}"/>
                  </a:ext>
                </a:extLst>
              </xdr:cNvPr>
              <xdr:cNvSpPr txBox="1"/>
            </xdr:nvSpPr>
            <xdr:spPr>
              <a:xfrm>
                <a:off x="320920" y="34991919"/>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solidFill>
                                <a:srgbClr val="FF0000"/>
                              </a:solidFill>
                              <a:latin typeface="Cambria Math" panose="02040503050406030204" pitchFamily="18" charset="0"/>
                            </a:rPr>
                          </m:ctrlPr>
                        </m:sSubPr>
                        <m:e>
                          <m:r>
                            <a:rPr kumimoji="1" lang="en-US" altLang="ja-JP" sz="1100" b="0" i="1">
                              <a:solidFill>
                                <a:srgbClr val="FF0000"/>
                              </a:solidFill>
                              <a:latin typeface="Cambria Math" panose="02040503050406030204" pitchFamily="18" charset="0"/>
                            </a:rPr>
                            <m:t>𝑍</m:t>
                          </m:r>
                        </m:e>
                        <m:sub>
                          <m:r>
                            <a:rPr kumimoji="1" lang="en-US" altLang="ja-JP" sz="1100" b="0" i="1">
                              <a:solidFill>
                                <a:srgbClr val="FF0000"/>
                              </a:solidFill>
                              <a:latin typeface="Cambria Math" panose="02040503050406030204" pitchFamily="18" charset="0"/>
                            </a:rPr>
                            <m:t>1</m:t>
                          </m:r>
                        </m:sub>
                      </m:sSub>
                    </m:oMath>
                  </m:oMathPara>
                </a14:m>
                <a:endParaRPr kumimoji="1" lang="ja-JP" altLang="en-US" sz="1100"/>
              </a:p>
            </xdr:txBody>
          </xdr:sp>
        </mc:Choice>
        <mc:Fallback>
          <xdr:sp macro="" textlink="">
            <xdr:nvSpPr>
              <xdr:cNvPr id="8" name="テキスト ボックス 7">
                <a:extLst>
                  <a:ext uri="{FF2B5EF4-FFF2-40B4-BE49-F238E27FC236}">
                    <a16:creationId xmlns:a16="http://schemas.microsoft.com/office/drawing/2014/main" id="{A5011331-3A55-AD1E-7C2A-DCBD3BA5836B}"/>
                  </a:ext>
                </a:extLst>
              </xdr:cNvPr>
              <xdr:cNvSpPr txBox="1"/>
            </xdr:nvSpPr>
            <xdr:spPr>
              <a:xfrm>
                <a:off x="320920" y="34991919"/>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solidFill>
                      <a:srgbClr val="FF0000"/>
                    </a:solidFill>
                    <a:latin typeface="Cambria Math" panose="02040503050406030204" pitchFamily="18" charset="0"/>
                  </a:rPr>
                  <a:t>𝑍_1</a:t>
                </a:r>
                <a:endParaRPr kumimoji="1" lang="ja-JP" altLang="en-US" sz="1100"/>
              </a:p>
            </xdr:txBody>
          </xdr:sp>
        </mc:Fallback>
      </mc:AlternateContent>
      <xdr:sp macro="" textlink="">
        <xdr:nvSpPr>
          <xdr:cNvPr id="9" name="正方形/長方形 8">
            <a:extLst>
              <a:ext uri="{FF2B5EF4-FFF2-40B4-BE49-F238E27FC236}">
                <a16:creationId xmlns:a16="http://schemas.microsoft.com/office/drawing/2014/main" id="{16942B90-FFFE-612E-8087-73B48D86C454}"/>
              </a:ext>
            </a:extLst>
          </xdr:cNvPr>
          <xdr:cNvSpPr/>
        </xdr:nvSpPr>
        <xdr:spPr bwMode="auto">
          <a:xfrm>
            <a:off x="468923" y="35257154"/>
            <a:ext cx="586154" cy="454269"/>
          </a:xfrm>
          <a:prstGeom prst="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xnSp macro="">
        <xdr:nvCxnSpPr>
          <xdr:cNvPr id="10" name="直線コネクタ 9">
            <a:extLst>
              <a:ext uri="{FF2B5EF4-FFF2-40B4-BE49-F238E27FC236}">
                <a16:creationId xmlns:a16="http://schemas.microsoft.com/office/drawing/2014/main" id="{926469D3-DF58-FF29-61D4-3691A8784556}"/>
              </a:ext>
            </a:extLst>
          </xdr:cNvPr>
          <xdr:cNvCxnSpPr/>
        </xdr:nvCxnSpPr>
        <xdr:spPr bwMode="auto">
          <a:xfrm>
            <a:off x="2198077" y="35542904"/>
            <a:ext cx="0" cy="725365"/>
          </a:xfrm>
          <a:prstGeom prst="line">
            <a:avLst/>
          </a:prstGeom>
          <a:solidFill>
            <a:srgbClr val="FFFFFF"/>
          </a:solidFill>
          <a:ln w="9525" cap="flat" cmpd="sng" algn="ctr">
            <a:solidFill>
              <a:srgbClr val="000000"/>
            </a:solidFill>
            <a:prstDash val="solid"/>
            <a:round/>
            <a:headEnd type="arrow" w="med" len="med"/>
            <a:tailEnd type="arrow" w="med" len="med"/>
          </a:ln>
          <a:effectLst/>
        </xdr:spPr>
      </xdr:cxnSp>
      <xdr:cxnSp macro="">
        <xdr:nvCxnSpPr>
          <xdr:cNvPr id="11" name="直線コネクタ 10">
            <a:extLst>
              <a:ext uri="{FF2B5EF4-FFF2-40B4-BE49-F238E27FC236}">
                <a16:creationId xmlns:a16="http://schemas.microsoft.com/office/drawing/2014/main" id="{D8405541-BCCE-7688-EA8B-E65604112395}"/>
              </a:ext>
            </a:extLst>
          </xdr:cNvPr>
          <xdr:cNvCxnSpPr/>
        </xdr:nvCxnSpPr>
        <xdr:spPr bwMode="auto">
          <a:xfrm>
            <a:off x="379535" y="35504804"/>
            <a:ext cx="0" cy="725365"/>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3978F2CC-8C11-62A6-B685-79AAD95C7962}"/>
                  </a:ext>
                </a:extLst>
              </xdr:cNvPr>
              <xdr:cNvSpPr txBox="1"/>
            </xdr:nvSpPr>
            <xdr:spPr>
              <a:xfrm rot="16200000">
                <a:off x="-212083" y="35755386"/>
                <a:ext cx="8206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3978F2CC-8C11-62A6-B685-79AAD95C7962}"/>
                  </a:ext>
                </a:extLst>
              </xdr:cNvPr>
              <xdr:cNvSpPr txBox="1"/>
            </xdr:nvSpPr>
            <xdr:spPr>
              <a:xfrm rot="16200000">
                <a:off x="-212083" y="35755386"/>
                <a:ext cx="8206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3" name="テキスト ボックス 12">
                <a:extLst>
                  <a:ext uri="{FF2B5EF4-FFF2-40B4-BE49-F238E27FC236}">
                    <a16:creationId xmlns:a16="http://schemas.microsoft.com/office/drawing/2014/main" id="{FFD7B906-CF0F-080C-3EEA-31DAF0CC4A32}"/>
                  </a:ext>
                </a:extLst>
              </xdr:cNvPr>
              <xdr:cNvSpPr txBox="1"/>
            </xdr:nvSpPr>
            <xdr:spPr>
              <a:xfrm rot="16200000">
                <a:off x="1567963" y="35797880"/>
                <a:ext cx="9803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3" name="テキスト ボックス 12">
                <a:extLst>
                  <a:ext uri="{FF2B5EF4-FFF2-40B4-BE49-F238E27FC236}">
                    <a16:creationId xmlns:a16="http://schemas.microsoft.com/office/drawing/2014/main" id="{FFD7B906-CF0F-080C-3EEA-31DAF0CC4A32}"/>
                  </a:ext>
                </a:extLst>
              </xdr:cNvPr>
              <xdr:cNvSpPr txBox="1"/>
            </xdr:nvSpPr>
            <xdr:spPr>
              <a:xfrm rot="16200000">
                <a:off x="1567963" y="35797880"/>
                <a:ext cx="9803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grpSp>
    <xdr:clientData/>
  </xdr:twoCellAnchor>
  <xdr:oneCellAnchor>
    <xdr:from>
      <xdr:col>8</xdr:col>
      <xdr:colOff>549520</xdr:colOff>
      <xdr:row>3</xdr:row>
      <xdr:rowOff>175846</xdr:rowOff>
    </xdr:from>
    <xdr:ext cx="864576" cy="264560"/>
    <mc:AlternateContent xmlns:mc="http://schemas.openxmlformats.org/markup-compatibility/2006">
      <mc:Choice xmlns:a14="http://schemas.microsoft.com/office/drawing/2010/main" Requires="a14">
        <xdr:sp macro="" textlink="">
          <xdr:nvSpPr>
            <xdr:cNvPr id="22" name="テキスト ボックス 21">
              <a:extLst>
                <a:ext uri="{FF2B5EF4-FFF2-40B4-BE49-F238E27FC236}">
                  <a16:creationId xmlns:a16="http://schemas.microsoft.com/office/drawing/2014/main" id="{C98D0E2B-8313-42D7-93B9-0D2F49D16028}"/>
                </a:ext>
              </a:extLst>
            </xdr:cNvPr>
            <xdr:cNvSpPr txBox="1"/>
          </xdr:nvSpPr>
          <xdr:spPr>
            <a:xfrm>
              <a:off x="4245220" y="775921"/>
              <a:ext cx="864576" cy="26456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𝑍</m:t>
                        </m:r>
                      </m:e>
                      <m:sub>
                        <m:r>
                          <a:rPr kumimoji="1" lang="en-US" sz="1100" b="0" i="1">
                            <a:solidFill>
                              <a:schemeClr val="tx1"/>
                            </a:solidFill>
                            <a:effectLst/>
                            <a:latin typeface="Cambria Math" panose="02040503050406030204" pitchFamily="18" charset="0"/>
                            <a:ea typeface="+mn-ea"/>
                            <a:cs typeface="+mn-cs"/>
                          </a:rPr>
                          <m:t>1</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oMath>
                </m:oMathPara>
              </a14:m>
              <a:endParaRPr kumimoji="1" lang="ja-JP" altLang="en-US" sz="1100"/>
            </a:p>
          </xdr:txBody>
        </xdr:sp>
      </mc:Choice>
      <mc:Fallback>
        <xdr:sp macro="" textlink="">
          <xdr:nvSpPr>
            <xdr:cNvPr id="22" name="テキスト ボックス 21">
              <a:extLst>
                <a:ext uri="{FF2B5EF4-FFF2-40B4-BE49-F238E27FC236}">
                  <a16:creationId xmlns:a16="http://schemas.microsoft.com/office/drawing/2014/main" id="{C98D0E2B-8313-42D7-93B9-0D2F49D16028}"/>
                </a:ext>
              </a:extLst>
            </xdr:cNvPr>
            <xdr:cNvSpPr txBox="1"/>
          </xdr:nvSpPr>
          <xdr:spPr>
            <a:xfrm>
              <a:off x="4245220" y="775921"/>
              <a:ext cx="864576" cy="26456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sz="1100" b="0" i="0">
                  <a:solidFill>
                    <a:schemeClr val="tx1"/>
                  </a:solidFill>
                  <a:effectLst/>
                  <a:latin typeface="Cambria Math" panose="02040503050406030204" pitchFamily="18" charset="0"/>
                  <a:ea typeface="+mn-ea"/>
                  <a:cs typeface="+mn-cs"/>
                </a:rPr>
                <a:t>𝑍_1=𝑅_1</a:t>
              </a:r>
              <a:endParaRPr kumimoji="1" lang="ja-JP" altLang="en-US" sz="1100"/>
            </a:p>
          </xdr:txBody>
        </xdr:sp>
      </mc:Fallback>
    </mc:AlternateContent>
    <xdr:clientData/>
  </xdr:oneCellAnchor>
  <xdr:oneCellAnchor>
    <xdr:from>
      <xdr:col>20</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3" name="テキスト ボックス 22">
              <a:extLst>
                <a:ext uri="{FF2B5EF4-FFF2-40B4-BE49-F238E27FC236}">
                  <a16:creationId xmlns:a16="http://schemas.microsoft.com/office/drawing/2014/main" id="{34B906C9-F98E-43B6-837E-B1A2F0B37F98}"/>
                </a:ext>
              </a:extLst>
            </xdr:cNvPr>
            <xdr:cNvSpPr txBox="1"/>
          </xdr:nvSpPr>
          <xdr:spPr>
            <a:xfrm>
              <a:off x="11448215"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3" name="テキスト ボックス 22">
              <a:extLst>
                <a:ext uri="{FF2B5EF4-FFF2-40B4-BE49-F238E27FC236}">
                  <a16:creationId xmlns:a16="http://schemas.microsoft.com/office/drawing/2014/main" id="{34B906C9-F98E-43B6-837E-B1A2F0B37F98}"/>
                </a:ext>
              </a:extLst>
            </xdr:cNvPr>
            <xdr:cNvSpPr txBox="1"/>
          </xdr:nvSpPr>
          <xdr:spPr>
            <a:xfrm>
              <a:off x="11448215"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20</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24" name="テキスト ボックス 23">
              <a:extLst>
                <a:ext uri="{FF2B5EF4-FFF2-40B4-BE49-F238E27FC236}">
                  <a16:creationId xmlns:a16="http://schemas.microsoft.com/office/drawing/2014/main" id="{8DD54AAE-9028-4775-A644-17541A231C6C}"/>
                </a:ext>
              </a:extLst>
            </xdr:cNvPr>
            <xdr:cNvSpPr txBox="1"/>
          </xdr:nvSpPr>
          <xdr:spPr>
            <a:xfrm>
              <a:off x="11396926"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24" name="テキスト ボックス 23">
              <a:extLst>
                <a:ext uri="{FF2B5EF4-FFF2-40B4-BE49-F238E27FC236}">
                  <a16:creationId xmlns:a16="http://schemas.microsoft.com/office/drawing/2014/main" id="{8DD54AAE-9028-4775-A644-17541A231C6C}"/>
                </a:ext>
              </a:extLst>
            </xdr:cNvPr>
            <xdr:cNvSpPr txBox="1"/>
          </xdr:nvSpPr>
          <xdr:spPr>
            <a:xfrm>
              <a:off x="11396926"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20</xdr:col>
      <xdr:colOff>236557</xdr:colOff>
      <xdr:row>6</xdr:row>
      <xdr:rowOff>55477</xdr:rowOff>
    </xdr:from>
    <xdr:ext cx="813288" cy="275717"/>
    <mc:AlternateContent xmlns:mc="http://schemas.openxmlformats.org/markup-compatibility/2006">
      <mc:Choice xmlns:a14="http://schemas.microsoft.com/office/drawing/2010/main" Requires="a14">
        <xdr:sp macro="" textlink="">
          <xdr:nvSpPr>
            <xdr:cNvPr id="25" name="テキスト ボックス 24">
              <a:extLst>
                <a:ext uri="{FF2B5EF4-FFF2-40B4-BE49-F238E27FC236}">
                  <a16:creationId xmlns:a16="http://schemas.microsoft.com/office/drawing/2014/main" id="{5320E989-3E70-4942-8514-31BBB47B3733}"/>
                </a:ext>
              </a:extLst>
            </xdr:cNvPr>
            <xdr:cNvSpPr txBox="1"/>
          </xdr:nvSpPr>
          <xdr:spPr>
            <a:xfrm>
              <a:off x="11609407" y="125562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dr:sp macro="" textlink="">
          <xdr:nvSpPr>
            <xdr:cNvPr id="25" name="テキスト ボックス 24">
              <a:extLst>
                <a:ext uri="{FF2B5EF4-FFF2-40B4-BE49-F238E27FC236}">
                  <a16:creationId xmlns:a16="http://schemas.microsoft.com/office/drawing/2014/main" id="{5320E989-3E70-4942-8514-31BBB47B3733}"/>
                </a:ext>
              </a:extLst>
            </xdr:cNvPr>
            <xdr:cNvSpPr txBox="1"/>
          </xdr:nvSpPr>
          <xdr:spPr>
            <a:xfrm>
              <a:off x="11609407" y="125562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26" name="グラフ 25">
          <a:extLst>
            <a:ext uri="{FF2B5EF4-FFF2-40B4-BE49-F238E27FC236}">
              <a16:creationId xmlns:a16="http://schemas.microsoft.com/office/drawing/2014/main" id="{9F1B8998-BA37-4750-BDFD-AE5CB3E59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50;&#12463;&#12486;&#1245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クティブF"/>
      <sheetName val="LPF1次"/>
      <sheetName val="BPF1次"/>
      <sheetName val="サレンキー2次LPF"/>
      <sheetName val="サレンキー2次LPF+増幅"/>
      <sheetName val="サレンキー3次LPF"/>
      <sheetName val="サレンキー2次HPF"/>
      <sheetName val="サレンキー2次HPF+増幅"/>
      <sheetName val="サレンキー3次HPF"/>
      <sheetName val="多重帰還形2次LPF"/>
      <sheetName val="多重帰還形3次LPF"/>
      <sheetName val="多重帰還形2次HPF"/>
      <sheetName val="多重帰還形3次HPF"/>
      <sheetName val="多重帰還形2次BPF"/>
      <sheetName val="piezo"/>
    </sheetNames>
    <sheetDataSet>
      <sheetData sheetId="0"/>
      <sheetData sheetId="1">
        <row r="14">
          <cell r="R14" t="str">
            <v>Gain[-]</v>
          </cell>
          <cell r="S14" t="str">
            <v>|θ|[°]</v>
          </cell>
        </row>
        <row r="15">
          <cell r="M15">
            <v>1</v>
          </cell>
          <cell r="R15">
            <v>0.99998026137563301</v>
          </cell>
          <cell r="S15">
            <v>179.64000473729791</v>
          </cell>
        </row>
        <row r="16">
          <cell r="M16">
            <v>2</v>
          </cell>
          <cell r="R16">
            <v>0.99992105251483354</v>
          </cell>
          <cell r="S16">
            <v>179.28003789569041</v>
          </cell>
        </row>
        <row r="17">
          <cell r="M17">
            <v>3.5</v>
          </cell>
          <cell r="R17">
            <v>0.99975828236155284</v>
          </cell>
          <cell r="S17">
            <v>178.74020305754135</v>
          </cell>
        </row>
        <row r="18">
          <cell r="M18">
            <v>6</v>
          </cell>
          <cell r="R18">
            <v>0.99929014504023617</v>
          </cell>
          <cell r="S18">
            <v>177.84102240888319</v>
          </cell>
        </row>
        <row r="19">
          <cell r="M19">
            <v>10</v>
          </cell>
          <cell r="R19">
            <v>0.99803190450364476</v>
          </cell>
          <cell r="S19">
            <v>176.40472622013181</v>
          </cell>
        </row>
        <row r="20">
          <cell r="M20">
            <v>20</v>
          </cell>
          <cell r="R20">
            <v>0.9921966153935915</v>
          </cell>
          <cell r="S20">
            <v>172.8375441932742</v>
          </cell>
        </row>
        <row r="21">
          <cell r="M21">
            <v>35</v>
          </cell>
          <cell r="R21">
            <v>0.97666260389800719</v>
          </cell>
          <cell r="S21">
            <v>167.59741892687859</v>
          </cell>
        </row>
        <row r="22">
          <cell r="M22">
            <v>60</v>
          </cell>
          <cell r="R22">
            <v>0.93571522027870502</v>
          </cell>
          <cell r="S22">
            <v>159.34400261766035</v>
          </cell>
        </row>
        <row r="23">
          <cell r="M23">
            <v>100</v>
          </cell>
          <cell r="R23">
            <v>0.84673301596483053</v>
          </cell>
          <cell r="S23">
            <v>147.85809236465795</v>
          </cell>
        </row>
        <row r="24">
          <cell r="M24">
            <v>200</v>
          </cell>
          <cell r="R24">
            <v>0.62267699229949991</v>
          </cell>
          <cell r="S24">
            <v>128.51188725396659</v>
          </cell>
        </row>
        <row r="25">
          <cell r="M25">
            <v>350</v>
          </cell>
          <cell r="R25">
            <v>0.41394096571269351</v>
          </cell>
          <cell r="S25">
            <v>114.45264174011278</v>
          </cell>
        </row>
        <row r="26">
          <cell r="M26">
            <v>600</v>
          </cell>
          <cell r="R26">
            <v>0.25639145895655385</v>
          </cell>
          <cell r="S26">
            <v>104.8560512809118</v>
          </cell>
        </row>
        <row r="27">
          <cell r="M27">
            <v>1000</v>
          </cell>
          <cell r="R27">
            <v>0.15717672547758985</v>
          </cell>
          <cell r="S27">
            <v>99.043061079037685</v>
          </cell>
        </row>
        <row r="28">
          <cell r="M28">
            <v>2000</v>
          </cell>
          <cell r="R28">
            <v>7.9326696843658534E-2</v>
          </cell>
          <cell r="S28">
            <v>94.549865309121088</v>
          </cell>
        </row>
        <row r="29">
          <cell r="M29">
            <v>3500</v>
          </cell>
          <cell r="R29">
            <v>4.5425899770171994E-2</v>
          </cell>
          <cell r="S29">
            <v>92.603608291147239</v>
          </cell>
        </row>
        <row r="30">
          <cell r="M30">
            <v>6000</v>
          </cell>
          <cell r="R30">
            <v>2.651649672920357E-2</v>
          </cell>
          <cell r="S30">
            <v>91.519461447328624</v>
          </cell>
        </row>
        <row r="31">
          <cell r="M31">
            <v>10000</v>
          </cell>
          <cell r="R31">
            <v>1.5913478971147695E-2</v>
          </cell>
          <cell r="S31">
            <v>90.911813669613835</v>
          </cell>
        </row>
        <row r="32">
          <cell r="M32">
            <v>20000</v>
          </cell>
          <cell r="R32">
            <v>7.9574952014482836E-3</v>
          </cell>
          <cell r="S32">
            <v>90.455935702397824</v>
          </cell>
        </row>
        <row r="33">
          <cell r="M33">
            <v>35000</v>
          </cell>
          <cell r="R33">
            <v>4.5472370751703716E-3</v>
          </cell>
          <cell r="S33">
            <v>90.260538390732506</v>
          </cell>
        </row>
        <row r="34">
          <cell r="M34">
            <v>60000</v>
          </cell>
          <cell r="R34">
            <v>2.6525730528729548E-3</v>
          </cell>
          <cell r="S34">
            <v>90.151981419007285</v>
          </cell>
        </row>
        <row r="35">
          <cell r="M35">
            <v>100000</v>
          </cell>
          <cell r="R35">
            <v>1.5915474152018809E-3</v>
          </cell>
          <cell r="S35">
            <v>90.091188988283349</v>
          </cell>
        </row>
        <row r="36">
          <cell r="M36">
            <v>200000</v>
          </cell>
          <cell r="R36">
            <v>7.9577446349448375E-4</v>
          </cell>
          <cell r="S36">
            <v>90.045594523014685</v>
          </cell>
        </row>
        <row r="37">
          <cell r="M37">
            <v>350000</v>
          </cell>
          <cell r="R37">
            <v>4.5472836182009542E-4</v>
          </cell>
          <cell r="S37">
            <v>90.026054016855085</v>
          </cell>
        </row>
        <row r="38">
          <cell r="M38">
            <v>600000</v>
          </cell>
          <cell r="R38">
            <v>2.6525822915445153E-4</v>
          </cell>
          <cell r="S38">
            <v>90.015198177189887</v>
          </cell>
        </row>
        <row r="39">
          <cell r="M39">
            <v>1000000</v>
          </cell>
          <cell r="R39">
            <v>1.5915494107617448E-4</v>
          </cell>
          <cell r="S39">
            <v>90.009118906450823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BC4C-07C1-4C2D-8E1A-095F2048907B}">
  <dimension ref="A1:X39"/>
  <sheetViews>
    <sheetView showGridLines="0" tabSelected="1" view="pageBreakPreview" zoomScaleNormal="100" zoomScaleSheetLayoutView="100" workbookViewId="0">
      <selection activeCell="S8" sqref="S8"/>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7" width="7.19921875" style="4"/>
    <col min="18" max="18" width="8.3984375" style="4" bestFit="1" customWidth="1"/>
    <col min="19" max="19" width="7.19921875" style="4"/>
    <col min="20" max="20" width="0.69921875" style="4" customWidth="1"/>
    <col min="21" max="16384" width="7.19921875" style="4"/>
  </cols>
  <sheetData>
    <row r="1" spans="1:24">
      <c r="A1" s="3" t="s">
        <v>7</v>
      </c>
    </row>
    <row r="2" spans="1:24">
      <c r="A2" s="4"/>
      <c r="B2" s="2" t="s">
        <v>3</v>
      </c>
    </row>
    <row r="3" spans="1:24">
      <c r="A3" s="4"/>
    </row>
    <row r="11" spans="1:24">
      <c r="W11" s="6"/>
      <c r="X11" s="4" t="s">
        <v>8</v>
      </c>
    </row>
    <row r="12" spans="1:24">
      <c r="W12" s="7"/>
      <c r="X12" s="4" t="s">
        <v>9</v>
      </c>
    </row>
    <row r="14" spans="1:24">
      <c r="M14" s="8" t="s">
        <v>10</v>
      </c>
      <c r="N14" s="8" t="s">
        <v>11</v>
      </c>
      <c r="O14" s="8" t="s">
        <v>12</v>
      </c>
      <c r="P14" s="8" t="s">
        <v>13</v>
      </c>
      <c r="Q14" s="8" t="s">
        <v>14</v>
      </c>
      <c r="R14" s="8" t="s">
        <v>15</v>
      </c>
      <c r="S14" s="8" t="s">
        <v>16</v>
      </c>
      <c r="U14" s="8" t="s">
        <v>17</v>
      </c>
      <c r="V14" s="8" t="s">
        <v>18</v>
      </c>
      <c r="W14" s="8" t="s">
        <v>19</v>
      </c>
      <c r="X14" s="8" t="s">
        <v>20</v>
      </c>
    </row>
    <row r="15" spans="1:24">
      <c r="M15" s="9">
        <v>1</v>
      </c>
      <c r="N15" s="10">
        <f>2*PI()*M15</f>
        <v>6.2831853071795862</v>
      </c>
      <c r="O15" s="11">
        <v>1000</v>
      </c>
      <c r="P15" s="11">
        <v>1000</v>
      </c>
      <c r="Q15" s="11">
        <f>1*10^-6</f>
        <v>9.9999999999999995E-7</v>
      </c>
      <c r="R15" s="12">
        <f>P15/(O15*Q15*N15*SQRT(1/(Q15^2*N15^2)+P15^2))</f>
        <v>0.99998026137563301</v>
      </c>
      <c r="S15" s="13">
        <f>180/PI()*ATAN2(-1,P15*Q15*N15)</f>
        <v>179.64000473729791</v>
      </c>
      <c r="U15" s="11">
        <v>1.01</v>
      </c>
      <c r="V15" s="11">
        <v>1</v>
      </c>
      <c r="W15" s="14">
        <f t="shared" ref="W15:W39" si="0">R15*(U15-V15)+V15</f>
        <v>1.0099998026137564</v>
      </c>
      <c r="X15" s="15">
        <f>20*LOG10(R15)</f>
        <v>-1.7144920495022439E-4</v>
      </c>
    </row>
    <row r="16" spans="1:24">
      <c r="M16" s="9">
        <v>2</v>
      </c>
      <c r="N16" s="10">
        <f>2*PI()*M16</f>
        <v>12.566370614359172</v>
      </c>
      <c r="O16" s="16">
        <f>O15</f>
        <v>1000</v>
      </c>
      <c r="P16" s="16">
        <f t="shared" ref="P16:Q20" si="1">P15</f>
        <v>1000</v>
      </c>
      <c r="Q16" s="16">
        <f t="shared" si="1"/>
        <v>9.9999999999999995E-7</v>
      </c>
      <c r="R16" s="12">
        <f>P16/(O16*Q16*N16*SQRT(1/(Q16^2*N16^2)+P16^2))</f>
        <v>0.99992105251483354</v>
      </c>
      <c r="S16" s="13">
        <f>180/PI()*ATAN2(-1,P16*Q16*N16)</f>
        <v>179.28003789569041</v>
      </c>
      <c r="U16" s="16">
        <f t="shared" ref="U16:V31" si="2">U15</f>
        <v>1.01</v>
      </c>
      <c r="V16" s="16">
        <f t="shared" si="2"/>
        <v>1</v>
      </c>
      <c r="W16" s="14">
        <f t="shared" si="0"/>
        <v>1.0099992105251483</v>
      </c>
      <c r="X16" s="15">
        <f t="shared" ref="X16:X39" si="3">20*LOG10(R16)</f>
        <v>-6.8575621307905487E-4</v>
      </c>
    </row>
    <row r="17" spans="13:24">
      <c r="M17" s="9">
        <v>3.5</v>
      </c>
      <c r="N17" s="10">
        <f>2*PI()*M17</f>
        <v>21.991148575128552</v>
      </c>
      <c r="O17" s="16">
        <f t="shared" ref="O17:Q32" si="4">O16</f>
        <v>1000</v>
      </c>
      <c r="P17" s="16">
        <f t="shared" si="1"/>
        <v>1000</v>
      </c>
      <c r="Q17" s="16">
        <f t="shared" si="1"/>
        <v>9.9999999999999995E-7</v>
      </c>
      <c r="R17" s="17">
        <f>P17/(O17*Q17*N17*SQRT(1/(Q17^2*N17^2)+P17^2))</f>
        <v>0.99975828236155284</v>
      </c>
      <c r="S17" s="13">
        <f>180/PI()*ATAN2(-1,P17*Q17*N17)</f>
        <v>178.74020305754135</v>
      </c>
      <c r="U17" s="16">
        <f t="shared" si="2"/>
        <v>1.01</v>
      </c>
      <c r="V17" s="16">
        <f t="shared" si="2"/>
        <v>1</v>
      </c>
      <c r="W17" s="14">
        <f t="shared" si="0"/>
        <v>1.0099975828236156</v>
      </c>
      <c r="X17" s="15">
        <f t="shared" si="3"/>
        <v>-2.0997865190700371E-3</v>
      </c>
    </row>
    <row r="18" spans="13:24">
      <c r="M18" s="9">
        <v>6</v>
      </c>
      <c r="N18" s="10">
        <f t="shared" ref="N18:N39" si="5">2*PI()*M18</f>
        <v>37.699111843077517</v>
      </c>
      <c r="O18" s="16">
        <f t="shared" si="4"/>
        <v>1000</v>
      </c>
      <c r="P18" s="16">
        <f t="shared" si="1"/>
        <v>1000</v>
      </c>
      <c r="Q18" s="16">
        <f t="shared" si="1"/>
        <v>9.9999999999999995E-7</v>
      </c>
      <c r="R18" s="17">
        <f t="shared" ref="R18:R39" si="6">P18/(O18*Q18*N18*SQRT(1/(Q18^2*N18^2)+P18^2))</f>
        <v>0.99929014504023617</v>
      </c>
      <c r="S18" s="13">
        <f t="shared" ref="S18:S39" si="7">180/PI()*ATAN2(-1,P18*Q18*N18)</f>
        <v>177.84102240888319</v>
      </c>
      <c r="U18" s="16">
        <f t="shared" si="2"/>
        <v>1.01</v>
      </c>
      <c r="V18" s="16">
        <f t="shared" si="2"/>
        <v>1</v>
      </c>
      <c r="W18" s="14">
        <f t="shared" si="0"/>
        <v>1.0099929014504023</v>
      </c>
      <c r="X18" s="15">
        <f t="shared" si="3"/>
        <v>-6.1679112598311339E-3</v>
      </c>
    </row>
    <row r="19" spans="13:24">
      <c r="M19" s="9">
        <v>10</v>
      </c>
      <c r="N19" s="10">
        <f t="shared" si="5"/>
        <v>62.831853071795862</v>
      </c>
      <c r="O19" s="16">
        <f t="shared" si="4"/>
        <v>1000</v>
      </c>
      <c r="P19" s="16">
        <f t="shared" si="1"/>
        <v>1000</v>
      </c>
      <c r="Q19" s="16">
        <f t="shared" si="1"/>
        <v>9.9999999999999995E-7</v>
      </c>
      <c r="R19" s="17">
        <f t="shared" si="6"/>
        <v>0.99803190450364476</v>
      </c>
      <c r="S19" s="13">
        <f t="shared" si="7"/>
        <v>176.40472622013181</v>
      </c>
      <c r="U19" s="16">
        <f t="shared" si="2"/>
        <v>1.01</v>
      </c>
      <c r="V19" s="16">
        <f t="shared" si="2"/>
        <v>1</v>
      </c>
      <c r="W19" s="14">
        <f t="shared" si="0"/>
        <v>1.0099803190450365</v>
      </c>
      <c r="X19" s="15">
        <f t="shared" si="3"/>
        <v>-1.7111504344582869E-2</v>
      </c>
    </row>
    <row r="20" spans="13:24">
      <c r="M20" s="9">
        <v>20</v>
      </c>
      <c r="N20" s="10">
        <f t="shared" si="5"/>
        <v>125.66370614359172</v>
      </c>
      <c r="O20" s="16">
        <f t="shared" si="4"/>
        <v>1000</v>
      </c>
      <c r="P20" s="16">
        <f t="shared" si="1"/>
        <v>1000</v>
      </c>
      <c r="Q20" s="16">
        <f t="shared" si="1"/>
        <v>9.9999999999999995E-7</v>
      </c>
      <c r="R20" s="17">
        <f t="shared" si="6"/>
        <v>0.9921966153935915</v>
      </c>
      <c r="S20" s="13">
        <f t="shared" si="7"/>
        <v>172.8375441932742</v>
      </c>
      <c r="U20" s="16">
        <f t="shared" si="2"/>
        <v>1.01</v>
      </c>
      <c r="V20" s="16">
        <f t="shared" si="2"/>
        <v>1</v>
      </c>
      <c r="W20" s="14">
        <f t="shared" si="0"/>
        <v>1.0099219661539358</v>
      </c>
      <c r="X20" s="15">
        <f t="shared" si="3"/>
        <v>-6.8045175474466063E-2</v>
      </c>
    </row>
    <row r="21" spans="13:24">
      <c r="M21" s="9">
        <v>35</v>
      </c>
      <c r="N21" s="10">
        <f t="shared" si="5"/>
        <v>219.91148575128551</v>
      </c>
      <c r="O21" s="16">
        <f t="shared" si="4"/>
        <v>1000</v>
      </c>
      <c r="P21" s="16">
        <f t="shared" si="4"/>
        <v>1000</v>
      </c>
      <c r="Q21" s="16">
        <f t="shared" si="4"/>
        <v>9.9999999999999995E-7</v>
      </c>
      <c r="R21" s="17">
        <f t="shared" si="6"/>
        <v>0.97666260389800719</v>
      </c>
      <c r="S21" s="13">
        <f t="shared" si="7"/>
        <v>167.59741892687859</v>
      </c>
      <c r="U21" s="16">
        <f t="shared" si="2"/>
        <v>1.01</v>
      </c>
      <c r="V21" s="16">
        <f t="shared" si="2"/>
        <v>1</v>
      </c>
      <c r="W21" s="14">
        <f t="shared" si="0"/>
        <v>1.0097666260389802</v>
      </c>
      <c r="X21" s="15">
        <f t="shared" si="3"/>
        <v>-0.2051088192225945</v>
      </c>
    </row>
    <row r="22" spans="13:24">
      <c r="M22" s="9">
        <v>60</v>
      </c>
      <c r="N22" s="10">
        <f t="shared" si="5"/>
        <v>376.99111843077515</v>
      </c>
      <c r="O22" s="16">
        <f t="shared" si="4"/>
        <v>1000</v>
      </c>
      <c r="P22" s="16">
        <f t="shared" si="4"/>
        <v>1000</v>
      </c>
      <c r="Q22" s="16">
        <f t="shared" si="4"/>
        <v>9.9999999999999995E-7</v>
      </c>
      <c r="R22" s="17">
        <f t="shared" si="6"/>
        <v>0.93571522027870502</v>
      </c>
      <c r="S22" s="13">
        <f t="shared" si="7"/>
        <v>159.34400261766035</v>
      </c>
      <c r="U22" s="16">
        <f t="shared" si="2"/>
        <v>1.01</v>
      </c>
      <c r="V22" s="16">
        <f t="shared" si="2"/>
        <v>1</v>
      </c>
      <c r="W22" s="14">
        <f t="shared" si="0"/>
        <v>1.0093571522027871</v>
      </c>
      <c r="X22" s="15">
        <f t="shared" si="3"/>
        <v>-0.57712612523795415</v>
      </c>
    </row>
    <row r="23" spans="13:24">
      <c r="M23" s="9">
        <v>100</v>
      </c>
      <c r="N23" s="10">
        <f t="shared" si="5"/>
        <v>628.31853071795865</v>
      </c>
      <c r="O23" s="16">
        <f t="shared" si="4"/>
        <v>1000</v>
      </c>
      <c r="P23" s="16">
        <f t="shared" si="4"/>
        <v>1000</v>
      </c>
      <c r="Q23" s="16">
        <f t="shared" si="4"/>
        <v>9.9999999999999995E-7</v>
      </c>
      <c r="R23" s="17">
        <f t="shared" si="6"/>
        <v>0.84673301596483053</v>
      </c>
      <c r="S23" s="13">
        <f t="shared" si="7"/>
        <v>147.85809236465795</v>
      </c>
      <c r="U23" s="16">
        <f t="shared" si="2"/>
        <v>1.01</v>
      </c>
      <c r="V23" s="16">
        <f t="shared" si="2"/>
        <v>1</v>
      </c>
      <c r="W23" s="14">
        <f t="shared" si="0"/>
        <v>1.0084673301596483</v>
      </c>
      <c r="X23" s="15">
        <f t="shared" si="3"/>
        <v>-1.4450701162052859</v>
      </c>
    </row>
    <row r="24" spans="13:24">
      <c r="M24" s="9">
        <v>200</v>
      </c>
      <c r="N24" s="10">
        <f t="shared" si="5"/>
        <v>1256.6370614359173</v>
      </c>
      <c r="O24" s="16">
        <f t="shared" si="4"/>
        <v>1000</v>
      </c>
      <c r="P24" s="16">
        <f t="shared" si="4"/>
        <v>1000</v>
      </c>
      <c r="Q24" s="16">
        <f t="shared" si="4"/>
        <v>9.9999999999999995E-7</v>
      </c>
      <c r="R24" s="17">
        <f t="shared" si="6"/>
        <v>0.62267699229949991</v>
      </c>
      <c r="S24" s="13">
        <f t="shared" si="7"/>
        <v>128.51188725396659</v>
      </c>
      <c r="U24" s="16">
        <f t="shared" si="2"/>
        <v>1.01</v>
      </c>
      <c r="V24" s="16">
        <f t="shared" si="2"/>
        <v>1</v>
      </c>
      <c r="W24" s="14">
        <f t="shared" si="0"/>
        <v>1.006226769922995</v>
      </c>
      <c r="X24" s="15">
        <f t="shared" si="3"/>
        <v>-4.1147436202747096</v>
      </c>
    </row>
    <row r="25" spans="13:24">
      <c r="M25" s="9">
        <v>350</v>
      </c>
      <c r="N25" s="10">
        <f t="shared" si="5"/>
        <v>2199.114857512855</v>
      </c>
      <c r="O25" s="16">
        <f t="shared" si="4"/>
        <v>1000</v>
      </c>
      <c r="P25" s="16">
        <f t="shared" si="4"/>
        <v>1000</v>
      </c>
      <c r="Q25" s="16">
        <f t="shared" si="4"/>
        <v>9.9999999999999995E-7</v>
      </c>
      <c r="R25" s="17">
        <f t="shared" si="6"/>
        <v>0.41394096571269351</v>
      </c>
      <c r="S25" s="13">
        <f t="shared" si="7"/>
        <v>114.45264174011278</v>
      </c>
      <c r="U25" s="16">
        <f t="shared" si="2"/>
        <v>1.01</v>
      </c>
      <c r="V25" s="16">
        <f t="shared" si="2"/>
        <v>1</v>
      </c>
      <c r="W25" s="14">
        <f t="shared" si="0"/>
        <v>1.004139409657127</v>
      </c>
      <c r="X25" s="15">
        <f t="shared" si="3"/>
        <v>-7.6612318294340485</v>
      </c>
    </row>
    <row r="26" spans="13:24">
      <c r="M26" s="9">
        <v>600</v>
      </c>
      <c r="N26" s="10">
        <f t="shared" si="5"/>
        <v>3769.9111843077517</v>
      </c>
      <c r="O26" s="16">
        <f t="shared" si="4"/>
        <v>1000</v>
      </c>
      <c r="P26" s="16">
        <f t="shared" si="4"/>
        <v>1000</v>
      </c>
      <c r="Q26" s="16">
        <f t="shared" si="4"/>
        <v>9.9999999999999995E-7</v>
      </c>
      <c r="R26" s="17">
        <f t="shared" si="6"/>
        <v>0.25639145895655385</v>
      </c>
      <c r="S26" s="13">
        <f t="shared" si="7"/>
        <v>104.8560512809118</v>
      </c>
      <c r="U26" s="16">
        <f t="shared" si="2"/>
        <v>1.01</v>
      </c>
      <c r="V26" s="16">
        <f t="shared" si="2"/>
        <v>1</v>
      </c>
      <c r="W26" s="14">
        <f t="shared" si="0"/>
        <v>1.0025639145895655</v>
      </c>
      <c r="X26" s="15">
        <f t="shared" si="3"/>
        <v>-11.821928927044215</v>
      </c>
    </row>
    <row r="27" spans="13:24">
      <c r="M27" s="9">
        <v>1000</v>
      </c>
      <c r="N27" s="10">
        <f t="shared" si="5"/>
        <v>6283.1853071795858</v>
      </c>
      <c r="O27" s="16">
        <f t="shared" si="4"/>
        <v>1000</v>
      </c>
      <c r="P27" s="16">
        <f t="shared" si="4"/>
        <v>1000</v>
      </c>
      <c r="Q27" s="16">
        <f t="shared" si="4"/>
        <v>9.9999999999999995E-7</v>
      </c>
      <c r="R27" s="17">
        <f t="shared" si="6"/>
        <v>0.15717672547758985</v>
      </c>
      <c r="S27" s="13">
        <f t="shared" si="7"/>
        <v>99.043061079037685</v>
      </c>
      <c r="U27" s="16">
        <f t="shared" si="2"/>
        <v>1.01</v>
      </c>
      <c r="V27" s="16">
        <f t="shared" si="2"/>
        <v>1</v>
      </c>
      <c r="W27" s="14">
        <f t="shared" si="0"/>
        <v>1.0015717672547759</v>
      </c>
      <c r="X27" s="15">
        <f t="shared" si="3"/>
        <v>-16.072235265805517</v>
      </c>
    </row>
    <row r="28" spans="13:24">
      <c r="M28" s="9">
        <v>2000</v>
      </c>
      <c r="N28" s="10">
        <f t="shared" si="5"/>
        <v>12566.370614359172</v>
      </c>
      <c r="O28" s="16">
        <f t="shared" si="4"/>
        <v>1000</v>
      </c>
      <c r="P28" s="16">
        <f t="shared" si="4"/>
        <v>1000</v>
      </c>
      <c r="Q28" s="16">
        <f t="shared" si="4"/>
        <v>9.9999999999999995E-7</v>
      </c>
      <c r="R28" s="17">
        <f t="shared" si="6"/>
        <v>7.9326696843658534E-2</v>
      </c>
      <c r="S28" s="13">
        <f t="shared" si="7"/>
        <v>94.549865309121088</v>
      </c>
      <c r="U28" s="16">
        <f t="shared" si="2"/>
        <v>1.01</v>
      </c>
      <c r="V28" s="16">
        <f t="shared" si="2"/>
        <v>1</v>
      </c>
      <c r="W28" s="14">
        <f t="shared" si="0"/>
        <v>1.0007932669684365</v>
      </c>
      <c r="X28" s="15">
        <f t="shared" si="3"/>
        <v>-22.011612586390065</v>
      </c>
    </row>
    <row r="29" spans="13:24">
      <c r="M29" s="9">
        <v>3500</v>
      </c>
      <c r="N29" s="10">
        <f t="shared" si="5"/>
        <v>21991.148575128551</v>
      </c>
      <c r="O29" s="16">
        <f t="shared" si="4"/>
        <v>1000</v>
      </c>
      <c r="P29" s="16">
        <f t="shared" si="4"/>
        <v>1000</v>
      </c>
      <c r="Q29" s="16">
        <f t="shared" si="4"/>
        <v>9.9999999999999995E-7</v>
      </c>
      <c r="R29" s="17">
        <f t="shared" si="6"/>
        <v>4.5425899770171994E-2</v>
      </c>
      <c r="S29" s="13">
        <f t="shared" si="7"/>
        <v>92.603608291147239</v>
      </c>
      <c r="U29" s="16">
        <f t="shared" si="2"/>
        <v>1.01</v>
      </c>
      <c r="V29" s="16">
        <f t="shared" si="2"/>
        <v>1</v>
      </c>
      <c r="W29" s="14">
        <f t="shared" si="0"/>
        <v>1.0004542589977017</v>
      </c>
      <c r="X29" s="15">
        <f t="shared" si="3"/>
        <v>-26.853929233573851</v>
      </c>
    </row>
    <row r="30" spans="13:24">
      <c r="M30" s="9">
        <v>6000</v>
      </c>
      <c r="N30" s="10">
        <f t="shared" si="5"/>
        <v>37699.111843077517</v>
      </c>
      <c r="O30" s="16">
        <f t="shared" si="4"/>
        <v>1000</v>
      </c>
      <c r="P30" s="16">
        <f t="shared" si="4"/>
        <v>1000</v>
      </c>
      <c r="Q30" s="16">
        <f t="shared" si="4"/>
        <v>9.9999999999999995E-7</v>
      </c>
      <c r="R30" s="17">
        <f t="shared" si="6"/>
        <v>2.651649672920357E-2</v>
      </c>
      <c r="S30" s="13">
        <f t="shared" si="7"/>
        <v>91.519461447328624</v>
      </c>
      <c r="U30" s="16">
        <f t="shared" si="2"/>
        <v>1.01</v>
      </c>
      <c r="V30" s="16">
        <f t="shared" si="2"/>
        <v>1</v>
      </c>
      <c r="W30" s="14">
        <f t="shared" si="0"/>
        <v>1.000265164967292</v>
      </c>
      <c r="X30" s="15">
        <f t="shared" si="3"/>
        <v>-31.529677080213759</v>
      </c>
    </row>
    <row r="31" spans="13:24">
      <c r="M31" s="9">
        <v>10000</v>
      </c>
      <c r="N31" s="10">
        <f t="shared" si="5"/>
        <v>62831.853071795864</v>
      </c>
      <c r="O31" s="16">
        <f t="shared" si="4"/>
        <v>1000</v>
      </c>
      <c r="P31" s="16">
        <f t="shared" si="4"/>
        <v>1000</v>
      </c>
      <c r="Q31" s="16">
        <f t="shared" si="4"/>
        <v>9.9999999999999995E-7</v>
      </c>
      <c r="R31" s="17">
        <f t="shared" si="6"/>
        <v>1.5913478971147695E-2</v>
      </c>
      <c r="S31" s="13">
        <f t="shared" si="7"/>
        <v>90.911813669613835</v>
      </c>
      <c r="U31" s="16">
        <f t="shared" si="2"/>
        <v>1.01</v>
      </c>
      <c r="V31" s="16">
        <f t="shared" si="2"/>
        <v>1</v>
      </c>
      <c r="W31" s="14">
        <f t="shared" si="0"/>
        <v>1.0001591347897114</v>
      </c>
      <c r="X31" s="15">
        <f t="shared" si="3"/>
        <v>-35.964697308632864</v>
      </c>
    </row>
    <row r="32" spans="13:24">
      <c r="M32" s="9">
        <v>20000</v>
      </c>
      <c r="N32" s="10">
        <f t="shared" si="5"/>
        <v>125663.70614359173</v>
      </c>
      <c r="O32" s="16">
        <f t="shared" si="4"/>
        <v>1000</v>
      </c>
      <c r="P32" s="16">
        <f t="shared" si="4"/>
        <v>1000</v>
      </c>
      <c r="Q32" s="16">
        <f t="shared" si="4"/>
        <v>9.9999999999999995E-7</v>
      </c>
      <c r="R32" s="17">
        <f t="shared" si="6"/>
        <v>7.9574952014482836E-3</v>
      </c>
      <c r="S32" s="13">
        <f t="shared" si="7"/>
        <v>90.455935702397824</v>
      </c>
      <c r="U32" s="16">
        <f t="shared" ref="U32:V39" si="8">U31</f>
        <v>1.01</v>
      </c>
      <c r="V32" s="16">
        <f t="shared" si="8"/>
        <v>1</v>
      </c>
      <c r="W32" s="14">
        <f t="shared" si="0"/>
        <v>1.0000795749520144</v>
      </c>
      <c r="X32" s="15">
        <f t="shared" si="3"/>
        <v>-41.984472291927837</v>
      </c>
    </row>
    <row r="33" spans="13:24">
      <c r="M33" s="9">
        <v>35000</v>
      </c>
      <c r="N33" s="10">
        <f t="shared" si="5"/>
        <v>219911.48575128551</v>
      </c>
      <c r="O33" s="16">
        <f t="shared" ref="O33:Q39" si="9">O32</f>
        <v>1000</v>
      </c>
      <c r="P33" s="16">
        <f t="shared" si="9"/>
        <v>1000</v>
      </c>
      <c r="Q33" s="16">
        <f t="shared" si="9"/>
        <v>9.9999999999999995E-7</v>
      </c>
      <c r="R33" s="17">
        <f t="shared" si="6"/>
        <v>4.5472370751703716E-3</v>
      </c>
      <c r="S33" s="13">
        <f t="shared" si="7"/>
        <v>90.260538390732506</v>
      </c>
      <c r="U33" s="16">
        <f t="shared" si="8"/>
        <v>1.01</v>
      </c>
      <c r="V33" s="16">
        <f t="shared" si="8"/>
        <v>1</v>
      </c>
      <c r="W33" s="14">
        <f t="shared" si="0"/>
        <v>1.0000454723707517</v>
      </c>
      <c r="X33" s="15">
        <f t="shared" si="3"/>
        <v>-46.845048055751519</v>
      </c>
    </row>
    <row r="34" spans="13:24">
      <c r="M34" s="9">
        <v>60000</v>
      </c>
      <c r="N34" s="10">
        <f t="shared" si="5"/>
        <v>376991.11843077518</v>
      </c>
      <c r="O34" s="16">
        <f t="shared" si="9"/>
        <v>1000</v>
      </c>
      <c r="P34" s="16">
        <f t="shared" si="9"/>
        <v>1000</v>
      </c>
      <c r="Q34" s="16">
        <f t="shared" si="9"/>
        <v>9.9999999999999995E-7</v>
      </c>
      <c r="R34" s="17">
        <f t="shared" si="6"/>
        <v>2.6525730528729548E-3</v>
      </c>
      <c r="S34" s="13">
        <f t="shared" si="7"/>
        <v>90.151981419007285</v>
      </c>
      <c r="U34" s="16">
        <f t="shared" si="8"/>
        <v>1.01</v>
      </c>
      <c r="V34" s="16">
        <f t="shared" si="8"/>
        <v>1</v>
      </c>
      <c r="W34" s="14">
        <f t="shared" si="0"/>
        <v>1.0000265257305287</v>
      </c>
      <c r="X34" s="15">
        <f t="shared" si="3"/>
        <v>-51.52665293252695</v>
      </c>
    </row>
    <row r="35" spans="13:24">
      <c r="M35" s="9">
        <v>100000</v>
      </c>
      <c r="N35" s="10">
        <f t="shared" si="5"/>
        <v>628318.53071795858</v>
      </c>
      <c r="O35" s="16">
        <f t="shared" si="9"/>
        <v>1000</v>
      </c>
      <c r="P35" s="16">
        <f t="shared" si="9"/>
        <v>1000</v>
      </c>
      <c r="Q35" s="16">
        <f t="shared" si="9"/>
        <v>9.9999999999999995E-7</v>
      </c>
      <c r="R35" s="17">
        <f t="shared" si="6"/>
        <v>1.5915474152018809E-3</v>
      </c>
      <c r="S35" s="13">
        <f t="shared" si="7"/>
        <v>90.091188988283349</v>
      </c>
      <c r="U35" s="16">
        <f t="shared" si="8"/>
        <v>1.01</v>
      </c>
      <c r="V35" s="16">
        <f t="shared" si="8"/>
        <v>1</v>
      </c>
      <c r="W35" s="14">
        <f t="shared" si="0"/>
        <v>1.0000159154741519</v>
      </c>
      <c r="X35" s="15">
        <f t="shared" si="3"/>
        <v>-55.963608367956105</v>
      </c>
    </row>
    <row r="36" spans="13:24">
      <c r="M36" s="9">
        <v>200000</v>
      </c>
      <c r="N36" s="10">
        <f t="shared" si="5"/>
        <v>1256637.0614359172</v>
      </c>
      <c r="O36" s="16">
        <f t="shared" si="9"/>
        <v>1000</v>
      </c>
      <c r="P36" s="16">
        <f t="shared" si="9"/>
        <v>1000</v>
      </c>
      <c r="Q36" s="16">
        <f t="shared" si="9"/>
        <v>9.9999999999999995E-7</v>
      </c>
      <c r="R36" s="17">
        <f t="shared" si="6"/>
        <v>7.9577446349448375E-4</v>
      </c>
      <c r="S36" s="13">
        <f t="shared" si="7"/>
        <v>90.045594523014685</v>
      </c>
      <c r="U36" s="16">
        <f t="shared" si="8"/>
        <v>1.01</v>
      </c>
      <c r="V36" s="16">
        <f t="shared" si="8"/>
        <v>1</v>
      </c>
      <c r="W36" s="14">
        <f t="shared" si="0"/>
        <v>1.000007957744635</v>
      </c>
      <c r="X36" s="15">
        <f t="shared" si="3"/>
        <v>-61.984200030642988</v>
      </c>
    </row>
    <row r="37" spans="13:24">
      <c r="M37" s="9">
        <v>350000</v>
      </c>
      <c r="N37" s="10">
        <f t="shared" si="5"/>
        <v>2199114.857512855</v>
      </c>
      <c r="O37" s="16">
        <f t="shared" si="9"/>
        <v>1000</v>
      </c>
      <c r="P37" s="16">
        <f t="shared" si="9"/>
        <v>1000</v>
      </c>
      <c r="Q37" s="16">
        <f t="shared" si="9"/>
        <v>9.9999999999999995E-7</v>
      </c>
      <c r="R37" s="17">
        <f t="shared" si="6"/>
        <v>4.5472836182009542E-4</v>
      </c>
      <c r="S37" s="13">
        <f t="shared" si="7"/>
        <v>90.026054016855085</v>
      </c>
      <c r="U37" s="16">
        <f t="shared" si="8"/>
        <v>1.01</v>
      </c>
      <c r="V37" s="16">
        <f t="shared" si="8"/>
        <v>1</v>
      </c>
      <c r="W37" s="14">
        <f t="shared" si="0"/>
        <v>1.0000045472836181</v>
      </c>
      <c r="X37" s="15">
        <f t="shared" si="3"/>
        <v>-66.844959152192843</v>
      </c>
    </row>
    <row r="38" spans="13:24">
      <c r="M38" s="9">
        <v>600000</v>
      </c>
      <c r="N38" s="10">
        <f t="shared" si="5"/>
        <v>3769911.1843077517</v>
      </c>
      <c r="O38" s="16">
        <f t="shared" si="9"/>
        <v>1000</v>
      </c>
      <c r="P38" s="16">
        <f t="shared" si="9"/>
        <v>1000</v>
      </c>
      <c r="Q38" s="16">
        <f t="shared" si="9"/>
        <v>9.9999999999999995E-7</v>
      </c>
      <c r="R38" s="17">
        <f t="shared" si="6"/>
        <v>2.6525822915445153E-4</v>
      </c>
      <c r="S38" s="13">
        <f t="shared" si="7"/>
        <v>90.015198177189887</v>
      </c>
      <c r="U38" s="16">
        <f t="shared" si="8"/>
        <v>1.01</v>
      </c>
      <c r="V38" s="16">
        <f t="shared" si="8"/>
        <v>1</v>
      </c>
      <c r="W38" s="14">
        <f t="shared" si="0"/>
        <v>1.0000026525822916</v>
      </c>
      <c r="X38" s="15">
        <f t="shared" si="3"/>
        <v>-71.526622680413155</v>
      </c>
    </row>
    <row r="39" spans="13:24">
      <c r="M39" s="9">
        <v>1000000</v>
      </c>
      <c r="N39" s="10">
        <f t="shared" si="5"/>
        <v>6283185.307179586</v>
      </c>
      <c r="O39" s="16">
        <f t="shared" si="9"/>
        <v>1000</v>
      </c>
      <c r="P39" s="16">
        <f t="shared" si="9"/>
        <v>1000</v>
      </c>
      <c r="Q39" s="16">
        <f t="shared" si="9"/>
        <v>9.9999999999999995E-7</v>
      </c>
      <c r="R39" s="17">
        <f t="shared" si="6"/>
        <v>1.5915494107617448E-4</v>
      </c>
      <c r="S39" s="13">
        <f t="shared" si="7"/>
        <v>90.009118906450823</v>
      </c>
      <c r="U39" s="16">
        <f t="shared" si="8"/>
        <v>1.01</v>
      </c>
      <c r="V39" s="16">
        <f t="shared" si="8"/>
        <v>1</v>
      </c>
      <c r="W39" s="14">
        <f t="shared" si="0"/>
        <v>1.0000015915494107</v>
      </c>
      <c r="X39" s="15">
        <f t="shared" si="3"/>
        <v>-75.963597477170367</v>
      </c>
    </row>
  </sheetData>
  <hyperlinks>
    <hyperlink ref="B2" r:id="rId1" xr:uid="{63E121E6-30FB-4A2E-92FA-46668959349E}"/>
  </hyperlinks>
  <pageMargins left="0.75" right="0.75" top="1" bottom="1" header="0.51200000000000001" footer="0.51200000000000001"/>
  <pageSetup paperSize="9"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LPF1次</vt:lpstr>
      <vt:lpstr>LPF1次!Print_Area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2024-03-04T03:32:51Z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f4d385cf-7b68-490f-9125-0931f4659473</vt:lpwstr>
  </property>
  <property fmtid="{D5CDD505-2E9C-101B-9397-08002B2CF9AE}" pid="8" name="MSIP_Label_defa4170-0d19-0005-0004-bc88714345d2_ContentBits">
    <vt:lpwstr>0</vt:lpwstr>
  </property>
</Properties>
</file>