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2B56F75A-8DFF-4988-9494-11A987C798FD}" xr6:coauthVersionLast="47" xr6:coauthVersionMax="47" xr10:uidLastSave="{00000000-0000-0000-0000-000000000000}"/>
  <bookViews>
    <workbookView xWindow="720" yWindow="405" windowWidth="23805" windowHeight="13335" activeTab="1" xr2:uid="{3CC913CB-6270-4F6D-BDE6-B73CFCAC55A3}"/>
  </bookViews>
  <sheets>
    <sheet name="使用上の注意" sheetId="1" r:id="rId1"/>
    <sheet name="BPF1次" sheetId="3"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BPF1次!$A$1:$Z$135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3" l="1"/>
  <c r="N38" i="3"/>
  <c r="N37" i="3"/>
  <c r="N36" i="3"/>
  <c r="N35" i="3"/>
  <c r="N34" i="3"/>
  <c r="N33" i="3"/>
  <c r="N32" i="3"/>
  <c r="N31" i="3"/>
  <c r="N30" i="3"/>
  <c r="N29" i="3"/>
  <c r="N28" i="3"/>
  <c r="N27" i="3"/>
  <c r="N26" i="3"/>
  <c r="N25" i="3"/>
  <c r="N24" i="3"/>
  <c r="N23" i="3"/>
  <c r="N22" i="3"/>
  <c r="N21" i="3"/>
  <c r="N20" i="3"/>
  <c r="N19" i="3"/>
  <c r="N18" i="3"/>
  <c r="N17" i="3"/>
  <c r="W16" i="3"/>
  <c r="W17" i="3" s="1"/>
  <c r="W18" i="3" s="1"/>
  <c r="W19" i="3" s="1"/>
  <c r="W20" i="3" s="1"/>
  <c r="W21" i="3" s="1"/>
  <c r="W22" i="3" s="1"/>
  <c r="W23" i="3" s="1"/>
  <c r="W24" i="3" s="1"/>
  <c r="W25" i="3" s="1"/>
  <c r="W26" i="3" s="1"/>
  <c r="W27" i="3" s="1"/>
  <c r="W28" i="3" s="1"/>
  <c r="W29" i="3" s="1"/>
  <c r="W30" i="3" s="1"/>
  <c r="W31" i="3" s="1"/>
  <c r="W32" i="3" s="1"/>
  <c r="W33" i="3" s="1"/>
  <c r="W34" i="3" s="1"/>
  <c r="W35" i="3" s="1"/>
  <c r="W36" i="3" s="1"/>
  <c r="W37" i="3" s="1"/>
  <c r="W38" i="3" s="1"/>
  <c r="W39" i="3" s="1"/>
  <c r="V16" i="3"/>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Q16" i="3"/>
  <c r="Q17" i="3" s="1"/>
  <c r="O16" i="3"/>
  <c r="O17" i="3" s="1"/>
  <c r="N16" i="3"/>
  <c r="T16" i="3" s="1"/>
  <c r="R15" i="3"/>
  <c r="R16" i="3" s="1"/>
  <c r="R17" i="3" s="1"/>
  <c r="R18" i="3" s="1"/>
  <c r="R19" i="3" s="1"/>
  <c r="R20" i="3" s="1"/>
  <c r="R21" i="3" s="1"/>
  <c r="R22" i="3" s="1"/>
  <c r="R23" i="3" s="1"/>
  <c r="R24" i="3" s="1"/>
  <c r="R25" i="3" s="1"/>
  <c r="R26" i="3" s="1"/>
  <c r="R27" i="3" s="1"/>
  <c r="R28" i="3" s="1"/>
  <c r="R29" i="3" s="1"/>
  <c r="R30" i="3" s="1"/>
  <c r="R31" i="3" s="1"/>
  <c r="R32" i="3" s="1"/>
  <c r="R33" i="3" s="1"/>
  <c r="R34" i="3" s="1"/>
  <c r="R35" i="3" s="1"/>
  <c r="R36" i="3" s="1"/>
  <c r="R37" i="3" s="1"/>
  <c r="R38" i="3" s="1"/>
  <c r="R39" i="3" s="1"/>
  <c r="P15" i="3"/>
  <c r="P16" i="3" s="1"/>
  <c r="P17" i="3" s="1"/>
  <c r="P18" i="3" s="1"/>
  <c r="P19" i="3" s="1"/>
  <c r="P20" i="3" s="1"/>
  <c r="P21" i="3" s="1"/>
  <c r="P22" i="3" s="1"/>
  <c r="P23" i="3" s="1"/>
  <c r="P24" i="3" s="1"/>
  <c r="P25" i="3" s="1"/>
  <c r="P26" i="3" s="1"/>
  <c r="P27" i="3" s="1"/>
  <c r="P28" i="3" s="1"/>
  <c r="P29" i="3" s="1"/>
  <c r="P30" i="3" s="1"/>
  <c r="P31" i="3" s="1"/>
  <c r="P32" i="3" s="1"/>
  <c r="P33" i="3" s="1"/>
  <c r="P34" i="3" s="1"/>
  <c r="P35" i="3" s="1"/>
  <c r="P36" i="3" s="1"/>
  <c r="P37" i="3" s="1"/>
  <c r="P38" i="3" s="1"/>
  <c r="P39" i="3" s="1"/>
  <c r="N15" i="3"/>
  <c r="T15" i="3" s="1"/>
  <c r="O18" i="3" l="1"/>
  <c r="O19" i="3" s="1"/>
  <c r="T17" i="3"/>
  <c r="S17" i="3"/>
  <c r="Q18" i="3"/>
  <c r="S15" i="3"/>
  <c r="S16" i="3"/>
  <c r="X16" i="3" l="1"/>
  <c r="Y16" i="3"/>
  <c r="O20" i="3"/>
  <c r="X15" i="3"/>
  <c r="Y15" i="3"/>
  <c r="Q19" i="3"/>
  <c r="S18" i="3"/>
  <c r="Y17" i="3"/>
  <c r="X17" i="3"/>
  <c r="T18" i="3"/>
  <c r="Q20" i="3" l="1"/>
  <c r="S19" i="3"/>
  <c r="T19" i="3"/>
  <c r="X18" i="3"/>
  <c r="Y18" i="3"/>
  <c r="O21" i="3"/>
  <c r="T20" i="3"/>
  <c r="O22" i="3" l="1"/>
  <c r="Y19" i="3"/>
  <c r="X19" i="3"/>
  <c r="S20" i="3"/>
  <c r="Q21" i="3"/>
  <c r="Q22" i="3" l="1"/>
  <c r="S21" i="3"/>
  <c r="T21" i="3"/>
  <c r="Y20" i="3"/>
  <c r="X20" i="3"/>
  <c r="O23" i="3"/>
  <c r="T22" i="3"/>
  <c r="X21" i="3" l="1"/>
  <c r="Y21" i="3"/>
  <c r="O24" i="3"/>
  <c r="S22" i="3"/>
  <c r="Q23" i="3"/>
  <c r="T23" i="3" s="1"/>
  <c r="Y22" i="3" l="1"/>
  <c r="X22" i="3"/>
  <c r="Q24" i="3"/>
  <c r="S23" i="3"/>
  <c r="O25" i="3"/>
  <c r="T24" i="3"/>
  <c r="Y23" i="3" l="1"/>
  <c r="X23" i="3"/>
  <c r="O26" i="3"/>
  <c r="Q25" i="3"/>
  <c r="S24" i="3"/>
  <c r="X24" i="3" l="1"/>
  <c r="Y24" i="3"/>
  <c r="S25" i="3"/>
  <c r="Q26" i="3"/>
  <c r="T25" i="3"/>
  <c r="T26" i="3"/>
  <c r="O27" i="3"/>
  <c r="O28" i="3" l="1"/>
  <c r="Y25" i="3"/>
  <c r="X25" i="3"/>
  <c r="Q27" i="3"/>
  <c r="S26" i="3"/>
  <c r="X26" i="3" l="1"/>
  <c r="Y26" i="3"/>
  <c r="Q28" i="3"/>
  <c r="S27" i="3"/>
  <c r="O29" i="3"/>
  <c r="T28" i="3"/>
  <c r="T27" i="3"/>
  <c r="O30" i="3" l="1"/>
  <c r="S28" i="3"/>
  <c r="Q29" i="3"/>
  <c r="Y27" i="3"/>
  <c r="X27" i="3"/>
  <c r="Q30" i="3" l="1"/>
  <c r="S29" i="3"/>
  <c r="Y28" i="3"/>
  <c r="X28" i="3"/>
  <c r="T29" i="3"/>
  <c r="O31" i="3"/>
  <c r="T30" i="3"/>
  <c r="O32" i="3" l="1"/>
  <c r="X29" i="3"/>
  <c r="Y29" i="3"/>
  <c r="S30" i="3"/>
  <c r="Q31" i="3"/>
  <c r="X30" i="3" l="1"/>
  <c r="Y30" i="3"/>
  <c r="O33" i="3"/>
  <c r="Q32" i="3"/>
  <c r="T32" i="3" s="1"/>
  <c r="S31" i="3"/>
  <c r="T31" i="3"/>
  <c r="Y31" i="3" l="1"/>
  <c r="X31" i="3"/>
  <c r="Q33" i="3"/>
  <c r="S32" i="3"/>
  <c r="O34" i="3"/>
  <c r="T33" i="3"/>
  <c r="X32" i="3" l="1"/>
  <c r="Y32" i="3"/>
  <c r="Q34" i="3"/>
  <c r="S33" i="3"/>
  <c r="T34" i="3"/>
  <c r="O35" i="3"/>
  <c r="O36" i="3" l="1"/>
  <c r="Y33" i="3"/>
  <c r="X33" i="3"/>
  <c r="S34" i="3"/>
  <c r="Q35" i="3"/>
  <c r="X34" i="3" l="1"/>
  <c r="Y34" i="3"/>
  <c r="O37" i="3"/>
  <c r="Q36" i="3"/>
  <c r="S35" i="3"/>
  <c r="T35" i="3"/>
  <c r="Y35" i="3" l="1"/>
  <c r="X35" i="3"/>
  <c r="S36" i="3"/>
  <c r="Q37" i="3"/>
  <c r="T36" i="3"/>
  <c r="O38" i="3"/>
  <c r="T37" i="3"/>
  <c r="O39" i="3" l="1"/>
  <c r="Y36" i="3"/>
  <c r="X36" i="3"/>
  <c r="Q38" i="3"/>
  <c r="S37" i="3"/>
  <c r="S38" i="3" l="1"/>
  <c r="Q39" i="3"/>
  <c r="S39" i="3" s="1"/>
  <c r="Y37" i="3"/>
  <c r="X37" i="3"/>
  <c r="T38" i="3"/>
  <c r="T39" i="3"/>
  <c r="Y39" i="3" l="1"/>
  <c r="X39" i="3"/>
  <c r="X38" i="3"/>
  <c r="Y38" i="3"/>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<sst xmlns="http://schemas.openxmlformats.org/spreadsheetml/2006/main" count="23" uniqueCount="22">
  <si>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</si>
  <si>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</si>
  <si>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</si>
  <si>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</si>
  <si>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</si>
  <si>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</si>
  <si>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</si>
  <si>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</si>
  <si>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</si>
  <si>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</si>
  <si>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</si>
  <si>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</si>
  <si>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R2[Ω]</t>
  </si>
  <si>
    <t>C2[F]</t>
  </si>
  <si>
    <t>Gain[-]</t>
  </si>
  <si>
    <t>|θ|[°]</t>
  </si>
  <si>
    <t>Vin[V]</t>
  </si>
  <si>
    <t>Vref[V]</t>
  </si>
  <si>
    <t>Vout[V]</t>
  </si>
  <si>
    <t>Gain[dB]</t>
  </si>
  <si>
    <t>■オペアンプ1次BPF+増幅</t>
  </si>
  <si>
    <t>C1[F]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</si>
</sst>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7">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2" borderId="2" xfId="2" applyFont="1" applyFill="1" applyBorder="1" applyAlignment="1">
      <alignment shrinkToFit="1"/>
    </xf>
    <xf numFmtId="165" fontId="7" fillId="3" borderId="2" xfId="2" applyNumberFormat="1" applyFont="1" applyFill="1" applyBorder="1" applyAlignment="1">
      <alignment shrinkToFit="1"/>
    </xf>
    <xf numFmtId="164" fontId="7" fillId="3" borderId="2" xfId="2" applyNumberFormat="1" applyFont="1" applyFill="1" applyBorder="1" applyAlignment="1">
      <alignment shrinkToFit="1"/>
    </xf>
    <xf numFmtId="166" fontId="5" fillId="3" borderId="2" xfId="2" applyNumberFormat="1" applyFont="1" applyFill="1" applyBorder="1" applyAlignment="1">
      <alignment shrinkToFit="1"/>
    </xf>
    <xf numFmtId="0" fontId="5" fillId="3" borderId="2" xfId="2" applyFont="1" applyFill="1" applyBorder="1"/>
    <xf numFmtId="0" fontId="5" fillId="3" borderId="2" xfId="2" applyFont="1" applyFill="1" applyBorder="1" applyAlignment="1">
      <alignment shrinkToFit="1"/>
    </xf>
  </cellXfs>
  <cellStyles count="3">
    <cellStyle name="ハイパーリンク" xfId="1" builtinId="8"/>
    <cellStyle name="標準" xfId="0" builtinId="0"/>
    <cellStyle name="標準 2" xfId="2" xr:uid="{BB6D0469-E892-4951-9BD1-A060759BE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BPF1次!$S$14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BPF1次!$M$15:$M$39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BPF1次!$S$15:$S$39</c:f>
              <c:numCache>
                <c:formatCode>0.0000</c:formatCode>
                <c:ptCount val="25"/>
                <c:pt idx="0">
                  <c:v>6.2830612733427132E-2</c:v>
                </c:pt>
                <c:pt idx="1">
                  <c:v>0.12565378431789248</c:v>
                </c:pt>
                <c:pt idx="2">
                  <c:v>0.21985832394999144</c:v>
                </c:pt>
                <c:pt idx="3">
                  <c:v>0.37672348264516653</c:v>
                </c:pt>
                <c:pt idx="4">
                  <c:v>0.62708181606639934</c:v>
                </c:pt>
                <c:pt idx="5">
                  <c:v>1.2468300546777029</c:v>
                </c:pt>
                <c:pt idx="6">
                  <c:v>2.1477880495500745</c:v>
                </c:pt>
                <c:pt idx="7">
                  <c:v>3.5275382072519821</c:v>
                </c:pt>
                <c:pt idx="8">
                  <c:v>5.3200754319707126</c:v>
                </c:pt>
                <c:pt idx="9">
                  <c:v>7.824172110788723</c:v>
                </c:pt>
                <c:pt idx="10">
                  <c:v>9.1008369136464253</c:v>
                </c:pt>
                <c:pt idx="11">
                  <c:v>9.6588690202291083</c:v>
                </c:pt>
                <c:pt idx="12">
                  <c:v>9.8562685911345547</c:v>
                </c:pt>
                <c:pt idx="13">
                  <c:v>9.8906987856715283</c:v>
                </c:pt>
                <c:pt idx="14">
                  <c:v>9.7565440583993155</c:v>
                </c:pt>
                <c:pt idx="15">
                  <c:v>9.3538620023859398</c:v>
                </c:pt>
                <c:pt idx="16">
                  <c:v>8.4662579634442761</c:v>
                </c:pt>
                <c:pt idx="17">
                  <c:v>6.226572774952464</c:v>
                </c:pt>
                <c:pt idx="18">
                  <c:v>4.1393668608634862</c:v>
                </c:pt>
                <c:pt idx="19">
                  <c:v>2.5639055695137989</c:v>
                </c:pt>
                <c:pt idx="20">
                  <c:v>1.5717652641131972</c:v>
                </c:pt>
                <c:pt idx="21">
                  <c:v>0.79326671726561671</c:v>
                </c:pt>
                <c:pt idx="22">
                  <c:v>0.45425895073636063</c:v>
                </c:pt>
                <c:pt idx="23">
                  <c:v>0.26516495796327633</c:v>
                </c:pt>
                <c:pt idx="24">
                  <c:v>0.15913478769601136</c:v>
                </c:pt>
              </c:numCache>
            </c:numRef>
          </c:yVal>
          <c:smooth val="1"/>
          <c:extLst>
            <c:ext xmlns:c16="http://schemas.microsoft.com/office/drawing/2014/chart" uri="{C3380CC4-5D6E-409C-BE32-E72D297353CC}">
              <c16:uniqueId val="{00000000-77F3-490E-A0D5-33D667173CBC}"/>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BPF1次!$T$14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BPF1次!$M$15:$M$39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BPF1次!$T$15:$T$39</c:f>
              <c:numCache>
                <c:formatCode>0.0</c:formatCode>
                <c:ptCount val="25"/>
                <c:pt idx="0">
                  <c:v>-90.363595262697359</c:v>
                </c:pt>
                <c:pt idx="1">
                  <c:v>-90.727162104271684</c:v>
                </c:pt>
                <c:pt idx="2">
                  <c:v>-91.272396942255526</c:v>
                </c:pt>
                <c:pt idx="3">
                  <c:v>-92.180577590093534</c:v>
                </c:pt>
                <c:pt idx="4">
                  <c:v>-93.631273775130765</c:v>
                </c:pt>
                <c:pt idx="5">
                  <c:v>-97.234455768826564</c:v>
                </c:pt>
                <c:pt idx="6">
                  <c:v>-102.52858087000554</c:v>
                </c:pt>
                <c:pt idx="7">
                  <c:v>-110.87199635906779</c:v>
                </c:pt>
                <c:pt idx="8">
                  <c:v>-122.50190289804416</c:v>
                </c:pt>
                <c:pt idx="9">
                  <c:v>-142.208074850343</c:v>
                </c:pt>
                <c:pt idx="10">
                  <c:v>-156.80715520234583</c:v>
                </c:pt>
                <c:pt idx="11">
                  <c:v>-167.30292631020501</c:v>
                </c:pt>
                <c:pt idx="12">
                  <c:v>-174.55221270083049</c:v>
                </c:pt>
                <c:pt idx="13">
                  <c:v>177.38740950239526</c:v>
                </c:pt>
                <c:pt idx="14">
                  <c:v>170.20102721802584</c:v>
                </c:pt>
                <c:pt idx="15">
                  <c:v>160.86346406498896</c:v>
                </c:pt>
                <c:pt idx="16">
                  <c:v>148.76990603427177</c:v>
                </c:pt>
                <c:pt idx="17">
                  <c:v>128.96782295636442</c:v>
                </c:pt>
                <c:pt idx="18">
                  <c:v>114.71318013084532</c:v>
                </c:pt>
                <c:pt idx="19">
                  <c:v>105.0080326999191</c:v>
                </c:pt>
                <c:pt idx="20">
                  <c:v>99.134250067321048</c:v>
                </c:pt>
                <c:pt idx="21">
                  <c:v>94.595459832135774</c:v>
                </c:pt>
                <c:pt idx="22">
                  <c:v>92.629662308002338</c:v>
                </c:pt>
                <c:pt idx="23">
                  <c:v>91.534659624518511</c:v>
                </c:pt>
                <c:pt idx="24">
                  <c:v>90.920932576064629</c:v>
                </c:pt>
              </c:numCache>
            </c:numRef>
          </c:yVal>
          <c:smooth val="1"/>
          <c:extLst>
            <c:ext xmlns:c16="http://schemas.microsoft.com/office/drawing/2014/chart" uri="{C3380CC4-5D6E-409C-BE32-E72D297353CC}">
              <c16:uniqueId val="{00000001-77F3-490E-A0D5-33D667173CBC}"/>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21</xdr:col>
      <xdr:colOff>34544</xdr:colOff>
      <xdr:row>5</xdr:row>
      <xdr:rowOff>3141</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8ABFCE4D-1FF5-4789-BAA7-5684C7BFDE9E}"/>
                </a:ext>
              </a:extLst>
            </xdr:cNvPr>
            <xdr:cNvSpPr txBox="1"/>
          </xdr:nvSpPr>
          <xdr:spPr>
            <a:xfrm>
              <a:off x="12083669" y="100326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8ABFCE4D-1FF5-4789-BAA7-5684C7BFDE9E}"/>
                </a:ext>
              </a:extLst>
            </xdr:cNvPr>
            <xdr:cNvSpPr txBox="1"/>
          </xdr:nvSpPr>
          <xdr:spPr>
            <a:xfrm>
              <a:off x="12083669" y="100326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663612</xdr:colOff>
      <xdr:row>3</xdr:row>
      <xdr:rowOff>127699</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7735143B-DAA1-46A0-A5D0-C681B3DA9EA4}"/>
                </a:ext>
              </a:extLst>
            </xdr:cNvPr>
            <xdr:cNvSpPr txBox="1"/>
          </xdr:nvSpPr>
          <xdr:spPr>
            <a:xfrm>
              <a:off x="11969787" y="727774"/>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7735143B-DAA1-46A0-A5D0-C681B3DA9EA4}"/>
                </a:ext>
              </a:extLst>
            </xdr:cNvPr>
            <xdr:cNvSpPr txBox="1"/>
          </xdr:nvSpPr>
          <xdr:spPr>
            <a:xfrm>
              <a:off x="11969787" y="727774"/>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21</xdr:col>
      <xdr:colOff>195736</xdr:colOff>
      <xdr:row>6</xdr:row>
      <xdr:rowOff>69085</xdr:rowOff>
    </xdr:from>
    <xdr:ext cx="813288" cy="275717"/>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1F147106-FCF4-41C7-A2D9-B5E54A964718}"/>
                </a:ext>
              </a:extLst>
            </xdr:cNvPr>
            <xdr:cNvSpPr txBox="1"/>
          </xdr:nvSpPr>
          <xdr:spPr>
            <a:xfrm>
              <a:off x="12244861" y="1269235"/>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1F147106-FCF4-41C7-A2D9-B5E54A964718}"/>
                </a:ext>
              </a:extLst>
            </xdr:cNvPr>
            <xdr:cNvSpPr txBox="1"/>
          </xdr:nvSpPr>
          <xdr:spPr>
            <a:xfrm>
              <a:off x="12244861" y="1269235"/>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5" name="グラフ 4">
          <a:extLst>
            <a:ext uri="{FF2B5EF4-FFF2-40B4-BE49-F238E27FC236}">
              <a16:creationId xmlns:a16="http://schemas.microsoft.com/office/drawing/2014/main" id="{26D4C96C-419C-4621-88FA-433EA8651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582490</xdr:colOff>
      <xdr:row>7</xdr:row>
      <xdr:rowOff>168099</xdr:rowOff>
    </xdr:from>
    <xdr:ext cx="1172308" cy="716799"/>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ABCA5C7D-8EB6-4456-86F5-C1CD5B942492}"/>
                </a:ext>
              </a:extLst>
            </xdr:cNvPr>
            <xdr:cNvSpPr txBox="1"/>
          </xdr:nvSpPr>
          <xdr:spPr>
            <a:xfrm>
              <a:off x="3659065" y="1568274"/>
              <a:ext cx="1172308" cy="7167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en>
                    </m:f>
                  </m:oMath>
                </m:oMathPara>
              </a14:m>
              <a:endParaRPr kumimoji="1" lang="ja-JP" altLang="en-US" sz="1100"/>
            </a:p>
          </xdr:txBody>
        </xdr:sp>
      </mc:Choice>
      <mc:Fallback>
        <xdr:sp macro="" textlink="">
          <xdr:nvSpPr>
            <xdr:cNvPr id="6" name="テキスト ボックス 5">
              <a:extLst>
                <a:ext uri="{FF2B5EF4-FFF2-40B4-BE49-F238E27FC236}">
                  <a16:creationId xmlns:a16="http://schemas.microsoft.com/office/drawing/2014/main" id="{ABCA5C7D-8EB6-4456-86F5-C1CD5B942492}"/>
                </a:ext>
              </a:extLst>
            </xdr:cNvPr>
            <xdr:cNvSpPr txBox="1"/>
          </xdr:nvSpPr>
          <xdr:spPr>
            <a:xfrm>
              <a:off x="3659065" y="1568274"/>
              <a:ext cx="1172308" cy="7167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𝑍_2=(𝑅_2  1/(𝑗𝜔𝐶_2 ))/(𝑅_2+1/(𝑗𝜔𝐶_2 ))</a:t>
              </a:r>
              <a:endParaRPr kumimoji="1" lang="ja-JP" altLang="en-US" sz="1100"/>
            </a:p>
          </xdr:txBody>
        </xdr:sp>
      </mc:Fallback>
    </mc:AlternateContent>
    <xdr:clientData/>
  </xdr:oneCellAnchor>
  <xdr:oneCellAnchor>
    <xdr:from>
      <xdr:col>7</xdr:col>
      <xdr:colOff>611797</xdr:colOff>
      <xdr:row>3</xdr:row>
      <xdr:rowOff>67198</xdr:rowOff>
    </xdr:from>
    <xdr:ext cx="1172308" cy="439992"/>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C9CE66F3-B1C0-4703-8DAC-69F11FA989D9}"/>
                </a:ext>
              </a:extLst>
            </xdr:cNvPr>
            <xdr:cNvSpPr txBox="1"/>
          </xdr:nvSpPr>
          <xdr:spPr>
            <a:xfrm>
              <a:off x="3688372" y="667273"/>
              <a:ext cx="1172308" cy="43999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oMath>
                </m:oMathPara>
              </a14:m>
              <a:endParaRPr kumimoji="1" lang="ja-JP" altLang="en-US" sz="1100"/>
            </a:p>
          </xdr:txBody>
        </xdr:sp>
      </mc:Choice>
      <mc:Fallback>
        <xdr:sp macro="" textlink="">
          <xdr:nvSpPr>
            <xdr:cNvPr id="7" name="テキスト ボックス 6">
              <a:extLst>
                <a:ext uri="{FF2B5EF4-FFF2-40B4-BE49-F238E27FC236}">
                  <a16:creationId xmlns:a16="http://schemas.microsoft.com/office/drawing/2014/main" id="{C9CE66F3-B1C0-4703-8DAC-69F11FA989D9}"/>
                </a:ext>
              </a:extLst>
            </xdr:cNvPr>
            <xdr:cNvSpPr txBox="1"/>
          </xdr:nvSpPr>
          <xdr:spPr>
            <a:xfrm>
              <a:off x="3688372" y="667273"/>
              <a:ext cx="1172308" cy="43999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𝑍_1=𝑅_1+1/(𝑗𝜔𝐶_1 )</a:t>
              </a:r>
              <a:endParaRPr kumimoji="1" lang="ja-JP" altLang="en-US" sz="1100"/>
            </a:p>
          </xdr:txBody>
        </xdr:sp>
      </mc:Fallback>
    </mc:AlternateContent>
    <xdr:clientData/>
  </xdr:oneCellAnchor>
  <xdr:oneCellAnchor>
    <xdr:from>
      <xdr:col>10</xdr:col>
      <xdr:colOff>108333</xdr:colOff>
      <xdr:row>2</xdr:row>
      <xdr:rowOff>22400</xdr:rowOff>
    </xdr:from>
    <xdr:ext cx="6623539" cy="916854"/>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8C91E9ED-893E-4A9F-8448-DC793870B055}"/>
                </a:ext>
              </a:extLst>
            </xdr:cNvPr>
            <xdr:cNvSpPr txBox="1"/>
          </xdr:nvSpPr>
          <xdr:spPr>
            <a:xfrm>
              <a:off x="5089908" y="422450"/>
              <a:ext cx="6623539" cy="91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1</m:t>
                                </m:r>
                              </m:sub>
                            </m:sSub>
                          </m:den>
                        </m:f>
                      </m:e>
                    </m:d>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num>
                          <m:den>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e>
                            </m:d>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e>
                            </m:d>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num>
                      <m:den>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rad>
                          <m:radPr>
                            <m:degHide m:val="on"/>
                            <m:ctrlPr>
                              <a:rPr kumimoji="1" lang="en-US" sz="1100" b="0" i="1">
                                <a:solidFill>
                                  <a:schemeClr val="tx1"/>
                                </a:solidFill>
                                <a:effectLst/>
                                <a:latin typeface="Cambria Math" panose="02040503050406030204" pitchFamily="18" charset="0"/>
                                <a:ea typeface="+mn-ea"/>
                                <a:cs typeface="+mn-cs"/>
                              </a:rPr>
                            </m:ctrlPr>
                          </m:radPr>
                          <m:deg/>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p>
                                  <m:sSupPr>
                                    <m:ctrlPr>
                                      <a:rPr kumimoji="1" lang="en-US" sz="1100" b="0" i="1">
                                        <a:solidFill>
                                          <a:schemeClr val="tx1"/>
                                        </a:solidFill>
                                        <a:effectLst/>
                                        <a:latin typeface="Cambria Math" panose="02040503050406030204" pitchFamily="18" charset="0"/>
                                        <a:ea typeface="+mn-ea"/>
                                        <a:cs typeface="+mn-cs"/>
                                      </a:rPr>
                                    </m:ctrlPr>
                                  </m:sSup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e>
                              <m:sup>
                                <m:r>
                                  <a:rPr kumimoji="1" lang="en-US" sz="1100" b="0" i="1">
                                    <a:solidFill>
                                      <a:schemeClr val="tx1"/>
                                    </a:solidFill>
                                    <a:effectLst/>
                                    <a:latin typeface="Cambria Math" panose="02040503050406030204" pitchFamily="18" charset="0"/>
                                    <a:ea typeface="+mn-ea"/>
                                    <a:cs typeface="+mn-cs"/>
                                  </a:rPr>
                                  <m:t>2</m:t>
                                </m:r>
                              </m:sup>
                            </m:sSup>
                          </m:e>
                        </m:rad>
                        <m:rad>
                          <m:radPr>
                            <m:degHide m:val="on"/>
                            <m:ctrlPr>
                              <a:rPr kumimoji="1" lang="en-US" sz="1100" b="0" i="1">
                                <a:solidFill>
                                  <a:schemeClr val="tx1"/>
                                </a:solidFill>
                                <a:effectLst/>
                                <a:latin typeface="Cambria Math" panose="02040503050406030204" pitchFamily="18" charset="0"/>
                                <a:ea typeface="+mn-ea"/>
                                <a:cs typeface="+mn-cs"/>
                              </a:rPr>
                            </m:ctrlPr>
                          </m:radPr>
                          <m:deg/>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p>
                                  <m:sSupPr>
                                    <m:ctrlPr>
                                      <a:rPr kumimoji="1" lang="en-US" sz="1100" b="0" i="1">
                                        <a:solidFill>
                                          <a:schemeClr val="tx1"/>
                                        </a:solidFill>
                                        <a:effectLst/>
                                        <a:latin typeface="Cambria Math" panose="02040503050406030204" pitchFamily="18" charset="0"/>
                                        <a:ea typeface="+mn-ea"/>
                                        <a:cs typeface="+mn-cs"/>
                                      </a:rPr>
                                    </m:ctrlPr>
                                  </m:sSup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8C91E9ED-893E-4A9F-8448-DC793870B055}"/>
                </a:ext>
              </a:extLst>
            </xdr:cNvPr>
            <xdr:cNvSpPr txBox="1"/>
          </xdr:nvSpPr>
          <xdr:spPr>
            <a:xfrm>
              <a:off x="5089908" y="422450"/>
              <a:ext cx="6623539" cy="91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)|=|−𝑍_2/𝑍_1 |=|−(𝑅_2  1/(𝑗𝜔𝐶_2 ))/(𝑅_2+1/(𝑗𝜔𝐶_2 ))(𝑅_1+1/(𝑗𝜔𝐶_1 )) |=𝑅_2/(𝜔𝐶_2 √(1/(〖𝐶_1〗^2 𝜔^2 )+〖𝑅_1〗^2 ) √(1/(〖𝐶_2〗^2 𝜔^2 )+〖𝑅_2〗^2 ))</a:t>
              </a:r>
              <a:endParaRPr kumimoji="1" lang="ja-JP" altLang="en-US" sz="1100"/>
            </a:p>
          </xdr:txBody>
        </xdr:sp>
      </mc:Fallback>
    </mc:AlternateContent>
    <xdr:clientData/>
  </xdr:oneCellAnchor>
  <xdr:oneCellAnchor>
    <xdr:from>
      <xdr:col>10</xdr:col>
      <xdr:colOff>297787</xdr:colOff>
      <xdr:row>7</xdr:row>
      <xdr:rowOff>45114</xdr:rowOff>
    </xdr:from>
    <xdr:ext cx="2828192" cy="393377"/>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31277811-46AD-4795-B04A-75D458C95CBB}"/>
                </a:ext>
              </a:extLst>
            </xdr:cNvPr>
            <xdr:cNvSpPr txBox="1"/>
          </xdr:nvSpPr>
          <xdr:spPr>
            <a:xfrm>
              <a:off x="5279362" y="1445289"/>
              <a:ext cx="2828192" cy="393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e>
                                </m:d>
                              </m:num>
                              <m:den>
                                <m:r>
                                  <a:rPr kumimoji="1" lang="en-US" sz="1100" b="0" i="1">
                                    <a:solidFill>
                                      <a:schemeClr val="dk1"/>
                                    </a:solidFill>
                                    <a:effectLst/>
                                    <a:latin typeface="Cambria Math" panose="02040503050406030204" pitchFamily="18" charset="0"/>
                                    <a:ea typeface="+mn-ea"/>
                                    <a:cs typeface="+mn-cs"/>
                                  </a:rPr>
                                  <m:t>−</m:t>
                                </m:r>
                                <m:r>
                                  <a:rPr kumimoji="1" lang="en-US" sz="1100" b="0" i="1">
                                    <a:solidFill>
                                      <a:schemeClr val="dk1"/>
                                    </a:solidFill>
                                    <a:effectLst/>
                                    <a:latin typeface="Cambria Math" panose="02040503050406030204" pitchFamily="18" charset="0"/>
                                    <a:ea typeface="+mn-ea"/>
                                    <a:cs typeface="+mn-cs"/>
                                  </a:rPr>
                                  <m:t>𝜔</m:t>
                                </m:r>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e>
                                </m:d>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9" name="テキスト ボックス 8">
              <a:extLst>
                <a:ext uri="{FF2B5EF4-FFF2-40B4-BE49-F238E27FC236}">
                  <a16:creationId xmlns:a16="http://schemas.microsoft.com/office/drawing/2014/main" id="{31277811-46AD-4795-B04A-75D458C95CBB}"/>
                </a:ext>
              </a:extLst>
            </xdr:cNvPr>
            <xdr:cNvSpPr txBox="1"/>
          </xdr:nvSpPr>
          <xdr:spPr>
            <a:xfrm>
              <a:off x="5279362" y="1445289"/>
              <a:ext cx="2828192" cy="393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(((𝑅_1 𝑅_2 𝐶_1 𝐶_2 𝜔^2−1))/(−𝜔(𝑅_1 𝐶_1+𝑅_2 𝐶_2 )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1</xdr:col>
      <xdr:colOff>149679</xdr:colOff>
      <xdr:row>1</xdr:row>
      <xdr:rowOff>163286</xdr:rowOff>
    </xdr:from>
    <xdr:to>
      <xdr:col>7</xdr:col>
      <xdr:colOff>230798</xdr:colOff>
      <xdr:row>12</xdr:row>
      <xdr:rowOff>45114</xdr:rowOff>
    </xdr:to>
    <xdr:grpSp>
      <xdr:nvGrpSpPr>
        <xdr:cNvPr id="10" name="グループ化 9">
          <a:extLst>
            <a:ext uri="{FF2B5EF4-FFF2-40B4-BE49-F238E27FC236}">
              <a16:creationId xmlns:a16="http://schemas.microsoft.com/office/drawing/2014/main" id="{90140BDA-2901-417F-B68C-AA0A2A2F80F4}"/>
            </a:ext>
          </a:extLst>
        </xdr:cNvPr>
        <xdr:cNvGrpSpPr/>
      </xdr:nvGrpSpPr>
      <xdr:grpSpPr>
        <a:xfrm>
          <a:off x="353786" y="367393"/>
          <a:ext cx="2993048" cy="2127007"/>
          <a:chOff x="146539" y="41587615"/>
          <a:chExt cx="3011365" cy="2102828"/>
        </a:xfrm>
      </xdr:grpSpPr>
      <xdr:pic>
        <xdr:nvPicPr>
          <xdr:cNvPr id="11" name="図 10">
            <a:extLst>
              <a:ext uri="{FF2B5EF4-FFF2-40B4-BE49-F238E27FC236}">
                <a16:creationId xmlns:a16="http://schemas.microsoft.com/office/drawing/2014/main" id="{AB21B2A7-0341-0A23-E528-86C4BDB92E53}"/>
              </a:ext>
            </a:extLst>
          </xdr:cNvPr>
          <xdr:cNvPicPr>
            <a:picLocks noChangeAspect="1"/>
          </xdr:cNvPicPr>
        </xdr:nvPicPr>
        <xdr:blipFill>
          <a:blip xmlns:r="http://schemas.openxmlformats.org/officeDocument/2006/relationships" r:embed="rId2"/>
          <a:stretch>
            <a:fillRect/>
          </a:stretch>
        </xdr:blipFill>
        <xdr:spPr>
          <a:xfrm>
            <a:off x="483576" y="41836732"/>
            <a:ext cx="2419581" cy="1853711"/>
          </a:xfrm>
          <a:prstGeom prst="rect">
            <a:avLst/>
          </a:prstGeom>
        </xdr:spPr>
      </xdr:pic>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DE7A740F-D12B-6370-2D38-FC961ADA1B62}"/>
                  </a:ext>
                </a:extLst>
              </xdr:cNvPr>
              <xdr:cNvSpPr txBox="1"/>
            </xdr:nvSpPr>
            <xdr:spPr>
              <a:xfrm>
                <a:off x="1677865" y="4201257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DE7A740F-D12B-6370-2D38-FC961ADA1B62}"/>
                  </a:ext>
                </a:extLst>
              </xdr:cNvPr>
              <xdr:cNvSpPr txBox="1"/>
            </xdr:nvSpPr>
            <xdr:spPr>
              <a:xfrm>
                <a:off x="1677865" y="4201257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AD2256C5-B5AB-5777-5AF6-69D441EB65A9}"/>
                  </a:ext>
                </a:extLst>
              </xdr:cNvPr>
              <xdr:cNvSpPr txBox="1"/>
            </xdr:nvSpPr>
            <xdr:spPr>
              <a:xfrm>
                <a:off x="1685192" y="41631578"/>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AD2256C5-B5AB-5777-5AF6-69D441EB65A9}"/>
                  </a:ext>
                </a:extLst>
              </xdr:cNvPr>
              <xdr:cNvSpPr txBox="1"/>
            </xdr:nvSpPr>
            <xdr:spPr>
              <a:xfrm>
                <a:off x="1685192" y="41631578"/>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xdr:sp macro="" textlink="">
        <xdr:nvSpPr>
          <xdr:cNvPr id="14" name="正方形/長方形 13">
            <a:extLst>
              <a:ext uri="{FF2B5EF4-FFF2-40B4-BE49-F238E27FC236}">
                <a16:creationId xmlns:a16="http://schemas.microsoft.com/office/drawing/2014/main" id="{43EA69FB-F3A1-CA0A-5ED4-890092C524FA}"/>
              </a:ext>
            </a:extLst>
          </xdr:cNvPr>
          <xdr:cNvSpPr/>
        </xdr:nvSpPr>
        <xdr:spPr bwMode="auto">
          <a:xfrm>
            <a:off x="1685192" y="41653556"/>
            <a:ext cx="813289" cy="783981"/>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21AF87BA-5D30-004C-023D-5523E8A77413}"/>
                  </a:ext>
                </a:extLst>
              </xdr:cNvPr>
              <xdr:cNvSpPr txBox="1"/>
            </xdr:nvSpPr>
            <xdr:spPr>
              <a:xfrm>
                <a:off x="1340826" y="415876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𝑍</m:t>
                          </m:r>
                        </m:e>
                        <m:sub>
                          <m:r>
                            <a:rPr kumimoji="1" lang="en-US" altLang="ja-JP" sz="1100" b="0" i="1">
                              <a:solidFill>
                                <a:srgbClr val="FF0000"/>
                              </a:solidFill>
                              <a:latin typeface="Cambria Math" panose="02040503050406030204" pitchFamily="18" charset="0"/>
                            </a:rPr>
                            <m:t>2</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21AF87BA-5D30-004C-023D-5523E8A77413}"/>
                  </a:ext>
                </a:extLst>
              </xdr:cNvPr>
              <xdr:cNvSpPr txBox="1"/>
            </xdr:nvSpPr>
            <xdr:spPr>
              <a:xfrm>
                <a:off x="1340826" y="415876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𝑍_2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E32D3039-11A6-3761-9F14-9A17BAC97C32}"/>
                  </a:ext>
                </a:extLst>
              </xdr:cNvPr>
              <xdr:cNvSpPr txBox="1"/>
            </xdr:nvSpPr>
            <xdr:spPr>
              <a:xfrm>
                <a:off x="1077057" y="42796558"/>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E32D3039-11A6-3761-9F14-9A17BAC97C32}"/>
                  </a:ext>
                </a:extLst>
              </xdr:cNvPr>
              <xdr:cNvSpPr txBox="1"/>
            </xdr:nvSpPr>
            <xdr:spPr>
              <a:xfrm>
                <a:off x="1077057" y="42796558"/>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BA13A077-2370-1976-F399-BEC605A75479}"/>
                  </a:ext>
                </a:extLst>
              </xdr:cNvPr>
              <xdr:cNvSpPr txBox="1"/>
            </xdr:nvSpPr>
            <xdr:spPr>
              <a:xfrm>
                <a:off x="615463" y="4278923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BA13A077-2370-1976-F399-BEC605A75479}"/>
                  </a:ext>
                </a:extLst>
              </xdr:cNvPr>
              <xdr:cNvSpPr txBox="1"/>
            </xdr:nvSpPr>
            <xdr:spPr>
              <a:xfrm>
                <a:off x="615463" y="4278923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4A9DED58-2B53-40FC-3611-D61FDED13A7D}"/>
                  </a:ext>
                </a:extLst>
              </xdr:cNvPr>
              <xdr:cNvSpPr txBox="1"/>
            </xdr:nvSpPr>
            <xdr:spPr>
              <a:xfrm>
                <a:off x="540730" y="42194286"/>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𝑍</m:t>
                          </m:r>
                        </m:e>
                        <m:sub>
                          <m:r>
                            <a:rPr kumimoji="1" lang="en-US" altLang="ja-JP" sz="1100" b="0" i="1">
                              <a:solidFill>
                                <a:srgbClr val="FF0000"/>
                              </a:solidFill>
                              <a:latin typeface="Cambria Math" panose="02040503050406030204" pitchFamily="18" charset="0"/>
                            </a:rPr>
                            <m:t>1</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4A9DED58-2B53-40FC-3611-D61FDED13A7D}"/>
                  </a:ext>
                </a:extLst>
              </xdr:cNvPr>
              <xdr:cNvSpPr txBox="1"/>
            </xdr:nvSpPr>
            <xdr:spPr>
              <a:xfrm>
                <a:off x="540730" y="42194286"/>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𝑍_1</a:t>
                </a:r>
                <a:endParaRPr kumimoji="1" lang="ja-JP" altLang="en-US" sz="1100"/>
              </a:p>
            </xdr:txBody>
          </xdr:sp>
        </mc:Fallback>
      </mc:AlternateContent>
      <xdr:sp macro="" textlink="">
        <xdr:nvSpPr>
          <xdr:cNvPr id="19" name="正方形/長方形 18">
            <a:extLst>
              <a:ext uri="{FF2B5EF4-FFF2-40B4-BE49-F238E27FC236}">
                <a16:creationId xmlns:a16="http://schemas.microsoft.com/office/drawing/2014/main" id="{1026CC29-BAC7-BC5C-9712-21284484295D}"/>
              </a:ext>
            </a:extLst>
          </xdr:cNvPr>
          <xdr:cNvSpPr/>
        </xdr:nvSpPr>
        <xdr:spPr bwMode="auto">
          <a:xfrm>
            <a:off x="703387" y="42459522"/>
            <a:ext cx="703384" cy="329711"/>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08F8E63F-A471-CA93-56C1-97EA7FCE4207}"/>
                  </a:ext>
                </a:extLst>
              </xdr:cNvPr>
              <xdr:cNvSpPr txBox="1"/>
            </xdr:nvSpPr>
            <xdr:spPr>
              <a:xfrm>
                <a:off x="2703635" y="4245219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08F8E63F-A471-CA93-56C1-97EA7FCE4207}"/>
                  </a:ext>
                </a:extLst>
              </xdr:cNvPr>
              <xdr:cNvSpPr txBox="1"/>
            </xdr:nvSpPr>
            <xdr:spPr>
              <a:xfrm>
                <a:off x="2703635" y="4245219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151ADA4A-0781-FD07-4206-1294DECE9C2B}"/>
                  </a:ext>
                </a:extLst>
              </xdr:cNvPr>
              <xdr:cNvSpPr txBox="1"/>
            </xdr:nvSpPr>
            <xdr:spPr>
              <a:xfrm>
                <a:off x="1670538" y="4335340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151ADA4A-0781-FD07-4206-1294DECE9C2B}"/>
                  </a:ext>
                </a:extLst>
              </xdr:cNvPr>
              <xdr:cNvSpPr txBox="1"/>
            </xdr:nvSpPr>
            <xdr:spPr>
              <a:xfrm>
                <a:off x="1670538" y="43353402"/>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B6EF2984-2B46-A50B-3492-E1899EBA17BA}"/>
                  </a:ext>
                </a:extLst>
              </xdr:cNvPr>
              <xdr:cNvSpPr txBox="1"/>
            </xdr:nvSpPr>
            <xdr:spPr>
              <a:xfrm>
                <a:off x="146539" y="4248882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B6EF2984-2B46-A50B-3492-E1899EBA17BA}"/>
                  </a:ext>
                </a:extLst>
              </xdr:cNvPr>
              <xdr:cNvSpPr txBox="1"/>
            </xdr:nvSpPr>
            <xdr:spPr>
              <a:xfrm>
                <a:off x="146539" y="4248882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xdr:cxnSp macro="">
        <xdr:nvCxnSpPr>
          <xdr:cNvPr id="23" name="直線コネクタ 22">
            <a:extLst>
              <a:ext uri="{FF2B5EF4-FFF2-40B4-BE49-F238E27FC236}">
                <a16:creationId xmlns:a16="http://schemas.microsoft.com/office/drawing/2014/main" id="{6111D968-1DE8-8253-F670-B5AAFE8E0C01}"/>
              </a:ext>
            </a:extLst>
          </xdr:cNvPr>
          <xdr:cNvCxnSpPr/>
        </xdr:nvCxnSpPr>
        <xdr:spPr bwMode="auto">
          <a:xfrm>
            <a:off x="2842844" y="42833530"/>
            <a:ext cx="0" cy="725366"/>
          </a:xfrm>
          <a:prstGeom prst="line">
            <a:avLst/>
          </a:prstGeom>
          <a:solidFill>
            <a:srgbClr val="FFFFFF"/>
          </a:solidFill>
          <a:ln w="9525" cap="flat" cmpd="sng" algn="ctr">
            <a:solidFill>
              <a:srgbClr val="000000"/>
            </a:solidFill>
            <a:prstDash val="solid"/>
            <a:round/>
            <a:headEnd type="arrow" w="med" len="med"/>
            <a:tailEnd type="arrow" w="med" len="med"/>
          </a:ln>
          <a:effectLst/>
        </xdr:spPr>
      </xdr:cxnSp>
      <xdr:cxnSp macro="">
        <xdr:nvCxnSpPr>
          <xdr:cNvPr id="24" name="直線コネクタ 23">
            <a:extLst>
              <a:ext uri="{FF2B5EF4-FFF2-40B4-BE49-F238E27FC236}">
                <a16:creationId xmlns:a16="http://schemas.microsoft.com/office/drawing/2014/main" id="{3EB482ED-7614-C192-6F74-524ACDE2E903}"/>
              </a:ext>
            </a:extLst>
          </xdr:cNvPr>
          <xdr:cNvCxnSpPr/>
        </xdr:nvCxnSpPr>
        <xdr:spPr bwMode="auto">
          <a:xfrm>
            <a:off x="570032" y="42730615"/>
            <a:ext cx="0" cy="834143"/>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25" name="テキスト ボックス 24">
                <a:extLst>
                  <a:ext uri="{FF2B5EF4-FFF2-40B4-BE49-F238E27FC236}">
                    <a16:creationId xmlns:a16="http://schemas.microsoft.com/office/drawing/2014/main" id="{C7E83103-CE59-35DD-105D-80E7D589A4EA}"/>
                  </a:ext>
                </a:extLst>
              </xdr:cNvPr>
              <xdr:cNvSpPr txBox="1"/>
            </xdr:nvSpPr>
            <xdr:spPr>
              <a:xfrm rot="16200000">
                <a:off x="396" y="43126610"/>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25" name="テキスト ボックス 24">
                <a:extLst>
                  <a:ext uri="{FF2B5EF4-FFF2-40B4-BE49-F238E27FC236}">
                    <a16:creationId xmlns:a16="http://schemas.microsoft.com/office/drawing/2014/main" id="{C7E83103-CE59-35DD-105D-80E7D589A4EA}"/>
                  </a:ext>
                </a:extLst>
              </xdr:cNvPr>
              <xdr:cNvSpPr txBox="1"/>
            </xdr:nvSpPr>
            <xdr:spPr>
              <a:xfrm rot="16200000">
                <a:off x="396" y="43126610"/>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6" name="テキスト ボックス 25">
                <a:extLst>
                  <a:ext uri="{FF2B5EF4-FFF2-40B4-BE49-F238E27FC236}">
                    <a16:creationId xmlns:a16="http://schemas.microsoft.com/office/drawing/2014/main" id="{2EC139C0-D02E-8A6A-4F31-6DE42AD99BB2}"/>
                  </a:ext>
                </a:extLst>
              </xdr:cNvPr>
              <xdr:cNvSpPr txBox="1"/>
            </xdr:nvSpPr>
            <xdr:spPr>
              <a:xfrm rot="16200000">
                <a:off x="2139465" y="43051872"/>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26" name="テキスト ボックス 25">
                <a:extLst>
                  <a:ext uri="{FF2B5EF4-FFF2-40B4-BE49-F238E27FC236}">
                    <a16:creationId xmlns:a16="http://schemas.microsoft.com/office/drawing/2014/main" id="{2EC139C0-D02E-8A6A-4F31-6DE42AD99BB2}"/>
                  </a:ext>
                </a:extLst>
              </xdr:cNvPr>
              <xdr:cNvSpPr txBox="1"/>
            </xdr:nvSpPr>
            <xdr:spPr>
              <a:xfrm rot="16200000">
                <a:off x="2139465" y="43051872"/>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sheetData sheetId="1">
        <row r="14">
          <cell r="R14" t="str">
            <v>Gain[-]</v>
          </cell>
          <cell r="S14" t="str">
            <v>|θ|[°]</v>
          </cell>
        </row>
        <row r="15">
          <cell r="M15">
            <v>1</v>
          </cell>
          <cell r="R15">
            <v>0.99998026137563301</v>
          </cell>
          <cell r="S15">
            <v>179.64000473729791</v>
          </cell>
        </row>
        <row r="16">
          <cell r="M16">
            <v>2</v>
          </cell>
          <cell r="R16">
            <v>0.99992105251483354</v>
          </cell>
          <cell r="S16">
            <v>179.28003789569041</v>
          </cell>
        </row>
        <row r="17">
          <cell r="M17">
            <v>3.5</v>
          </cell>
          <cell r="R17">
            <v>0.99975828236155284</v>
          </cell>
          <cell r="S17">
            <v>178.74020305754135</v>
          </cell>
        </row>
        <row r="18">
          <cell r="M18">
            <v>6</v>
          </cell>
          <cell r="R18">
            <v>0.99929014504023617</v>
          </cell>
          <cell r="S18">
            <v>177.84102240888319</v>
          </cell>
        </row>
        <row r="19">
          <cell r="M19">
            <v>10</v>
          </cell>
          <cell r="R19">
            <v>0.99803190450364476</v>
          </cell>
          <cell r="S19">
            <v>176.40472622013181</v>
          </cell>
        </row>
        <row r="20">
          <cell r="M20">
            <v>20</v>
          </cell>
          <cell r="R20">
            <v>0.9921966153935915</v>
          </cell>
          <cell r="S20">
            <v>172.8375441932742</v>
          </cell>
        </row>
        <row r="21">
          <cell r="M21">
            <v>35</v>
          </cell>
          <cell r="R21">
            <v>0.97666260389800719</v>
          </cell>
          <cell r="S21">
            <v>167.59741892687859</v>
          </cell>
        </row>
        <row r="22">
          <cell r="M22">
            <v>60</v>
          </cell>
          <cell r="R22">
            <v>0.93571522027870502</v>
          </cell>
          <cell r="S22">
            <v>159.34400261766035</v>
          </cell>
        </row>
        <row r="23">
          <cell r="M23">
            <v>100</v>
          </cell>
          <cell r="R23">
            <v>0.84673301596483053</v>
          </cell>
          <cell r="S23">
            <v>147.85809236465795</v>
          </cell>
        </row>
        <row r="24">
          <cell r="M24">
            <v>200</v>
          </cell>
          <cell r="R24">
            <v>0.62267699229949991</v>
          </cell>
          <cell r="S24">
            <v>128.51188725396659</v>
          </cell>
        </row>
        <row r="25">
          <cell r="M25">
            <v>350</v>
          </cell>
          <cell r="R25">
            <v>0.41394096571269351</v>
          </cell>
          <cell r="S25">
            <v>114.45264174011278</v>
          </cell>
        </row>
        <row r="26">
          <cell r="M26">
            <v>600</v>
          </cell>
          <cell r="R26">
            <v>0.25639145895655385</v>
          </cell>
          <cell r="S26">
            <v>104.8560512809118</v>
          </cell>
        </row>
        <row r="27">
          <cell r="M27">
            <v>1000</v>
          </cell>
          <cell r="R27">
            <v>0.15717672547758985</v>
          </cell>
          <cell r="S27">
            <v>99.043061079037685</v>
          </cell>
        </row>
        <row r="28">
          <cell r="M28">
            <v>2000</v>
          </cell>
          <cell r="R28">
            <v>7.9326696843658534E-2</v>
          </cell>
          <cell r="S28">
            <v>94.549865309121088</v>
          </cell>
        </row>
        <row r="29">
          <cell r="M29">
            <v>3500</v>
          </cell>
          <cell r="R29">
            <v>4.5425899770171994E-2</v>
          </cell>
          <cell r="S29">
            <v>92.603608291147239</v>
          </cell>
        </row>
        <row r="30">
          <cell r="M30">
            <v>6000</v>
          </cell>
          <cell r="R30">
            <v>2.651649672920357E-2</v>
          </cell>
          <cell r="S30">
            <v>91.519461447328624</v>
          </cell>
        </row>
        <row r="31">
          <cell r="M31">
            <v>10000</v>
          </cell>
          <cell r="R31">
            <v>1.5913478971147695E-2</v>
          </cell>
          <cell r="S31">
            <v>90.911813669613835</v>
          </cell>
        </row>
        <row r="32">
          <cell r="M32">
            <v>20000</v>
          </cell>
          <cell r="R32">
            <v>7.9574952014482836E-3</v>
          </cell>
          <cell r="S32">
            <v>90.455935702397824</v>
          </cell>
        </row>
        <row r="33">
          <cell r="M33">
            <v>35000</v>
          </cell>
          <cell r="R33">
            <v>4.5472370751703716E-3</v>
          </cell>
          <cell r="S33">
            <v>90.260538390732506</v>
          </cell>
        </row>
        <row r="34">
          <cell r="M34">
            <v>60000</v>
          </cell>
          <cell r="R34">
            <v>2.6525730528729548E-3</v>
          </cell>
          <cell r="S34">
            <v>90.151981419007285</v>
          </cell>
        </row>
        <row r="35">
          <cell r="M35">
            <v>100000</v>
          </cell>
          <cell r="R35">
            <v>1.5915474152018809E-3</v>
          </cell>
          <cell r="S35">
            <v>90.091188988283349</v>
          </cell>
        </row>
        <row r="36">
          <cell r="M36">
            <v>200000</v>
          </cell>
          <cell r="R36">
            <v>7.9577446349448375E-4</v>
          </cell>
          <cell r="S36">
            <v>90.045594523014685</v>
          </cell>
        </row>
        <row r="37">
          <cell r="M37">
            <v>350000</v>
          </cell>
          <cell r="R37">
            <v>4.5472836182009542E-4</v>
          </cell>
          <cell r="S37">
            <v>90.026054016855085</v>
          </cell>
        </row>
        <row r="38">
          <cell r="M38">
            <v>600000</v>
          </cell>
          <cell r="R38">
            <v>2.6525822915445153E-4</v>
          </cell>
          <cell r="S38">
            <v>90.015198177189887</v>
          </cell>
        </row>
        <row r="39">
          <cell r="M39">
            <v>1000000</v>
          </cell>
          <cell r="R39">
            <v>1.5915494107617448E-4</v>
          </cell>
          <cell r="S39">
            <v>90.009118906450823</v>
          </cell>
        </row>
      </sheetData>
      <sheetData sheetId="2">
        <row r="14">
          <cell r="S14" t="str">
            <v>Gain[-]</v>
          </cell>
          <cell r="T14" t="str">
            <v>|θ|[°]</v>
          </cell>
        </row>
        <row r="15">
          <cell r="M15">
            <v>1</v>
          </cell>
          <cell r="S15">
            <v>6.2830612733427132E-2</v>
          </cell>
          <cell r="T15">
            <v>-90.363595262697359</v>
          </cell>
        </row>
        <row r="16">
          <cell r="M16">
            <v>2</v>
          </cell>
          <cell r="S16">
            <v>0.12565378431789248</v>
          </cell>
          <cell r="T16">
            <v>-90.727162104271684</v>
          </cell>
        </row>
        <row r="17">
          <cell r="M17">
            <v>3.5</v>
          </cell>
          <cell r="S17">
            <v>0.21985832394999144</v>
          </cell>
          <cell r="T17">
            <v>-91.272396942255526</v>
          </cell>
        </row>
        <row r="18">
          <cell r="M18">
            <v>6</v>
          </cell>
          <cell r="S18">
            <v>0.37672348264516653</v>
          </cell>
          <cell r="T18">
            <v>-92.180577590093534</v>
          </cell>
        </row>
        <row r="19">
          <cell r="M19">
            <v>10</v>
          </cell>
          <cell r="S19">
            <v>0.62708181606639934</v>
          </cell>
          <cell r="T19">
            <v>-93.631273775130765</v>
          </cell>
        </row>
        <row r="20">
          <cell r="M20">
            <v>20</v>
          </cell>
          <cell r="S20">
            <v>1.2468300546777029</v>
          </cell>
          <cell r="T20">
            <v>-97.234455768826564</v>
          </cell>
        </row>
        <row r="21">
          <cell r="M21">
            <v>35</v>
          </cell>
          <cell r="S21">
            <v>2.1477880495500745</v>
          </cell>
          <cell r="T21">
            <v>-102.52858087000554</v>
          </cell>
        </row>
        <row r="22">
          <cell r="M22">
            <v>60</v>
          </cell>
          <cell r="S22">
            <v>3.5275382072519821</v>
          </cell>
          <cell r="T22">
            <v>-110.87199635906779</v>
          </cell>
        </row>
        <row r="23">
          <cell r="M23">
            <v>100</v>
          </cell>
          <cell r="S23">
            <v>5.3200754319707126</v>
          </cell>
          <cell r="T23">
            <v>-122.50190289804416</v>
          </cell>
        </row>
        <row r="24">
          <cell r="M24">
            <v>200</v>
          </cell>
          <cell r="S24">
            <v>7.824172110788723</v>
          </cell>
          <cell r="T24">
            <v>-142.208074850343</v>
          </cell>
        </row>
        <row r="25">
          <cell r="M25">
            <v>350</v>
          </cell>
          <cell r="S25">
            <v>9.1008369136464253</v>
          </cell>
          <cell r="T25">
            <v>-156.80715520234583</v>
          </cell>
        </row>
        <row r="26">
          <cell r="M26">
            <v>600</v>
          </cell>
          <cell r="S26">
            <v>9.6588690202291083</v>
          </cell>
          <cell r="T26">
            <v>-167.30292631020501</v>
          </cell>
        </row>
        <row r="27">
          <cell r="M27">
            <v>1000</v>
          </cell>
          <cell r="S27">
            <v>9.8562685911345547</v>
          </cell>
          <cell r="T27">
            <v>-174.55221270083049</v>
          </cell>
        </row>
        <row r="28">
          <cell r="M28">
            <v>2000</v>
          </cell>
          <cell r="S28">
            <v>9.8906987856715283</v>
          </cell>
          <cell r="T28">
            <v>177.38740950239526</v>
          </cell>
        </row>
        <row r="29">
          <cell r="M29">
            <v>3500</v>
          </cell>
          <cell r="S29">
            <v>9.7565440583993155</v>
          </cell>
          <cell r="T29">
            <v>170.20102721802584</v>
          </cell>
        </row>
        <row r="30">
          <cell r="M30">
            <v>6000</v>
          </cell>
          <cell r="S30">
            <v>9.3538620023859398</v>
          </cell>
          <cell r="T30">
            <v>160.86346406498896</v>
          </cell>
        </row>
        <row r="31">
          <cell r="M31">
            <v>10000</v>
          </cell>
          <cell r="S31">
            <v>8.4662579634442761</v>
          </cell>
          <cell r="T31">
            <v>148.76990603427177</v>
          </cell>
        </row>
        <row r="32">
          <cell r="M32">
            <v>20000</v>
          </cell>
          <cell r="S32">
            <v>6.226572774952464</v>
          </cell>
          <cell r="T32">
            <v>128.96782295636442</v>
          </cell>
        </row>
        <row r="33">
          <cell r="M33">
            <v>35000</v>
          </cell>
          <cell r="S33">
            <v>4.1393668608634862</v>
          </cell>
          <cell r="T33">
            <v>114.71318013084532</v>
          </cell>
        </row>
        <row r="34">
          <cell r="M34">
            <v>60000</v>
          </cell>
          <cell r="S34">
            <v>2.5639055695137989</v>
          </cell>
          <cell r="T34">
            <v>105.0080326999191</v>
          </cell>
        </row>
        <row r="35">
          <cell r="M35">
            <v>100000</v>
          </cell>
          <cell r="S35">
            <v>1.5717652641131972</v>
          </cell>
          <cell r="T35">
            <v>99.134250067321048</v>
          </cell>
        </row>
        <row r="36">
          <cell r="M36">
            <v>200000</v>
          </cell>
          <cell r="S36">
            <v>0.79326671726561671</v>
          </cell>
          <cell r="T36">
            <v>94.595459832135774</v>
          </cell>
        </row>
        <row r="37">
          <cell r="M37">
            <v>350000</v>
          </cell>
          <cell r="S37">
            <v>0.45425895073636063</v>
          </cell>
          <cell r="T37">
            <v>92.629662308002338</v>
          </cell>
        </row>
        <row r="38">
          <cell r="M38">
            <v>600000</v>
          </cell>
          <cell r="S38">
            <v>0.26516495796327633</v>
          </cell>
          <cell r="T38">
            <v>91.534659624518511</v>
          </cell>
        </row>
        <row r="39">
          <cell r="M39">
            <v>1000000</v>
          </cell>
          <cell r="S39">
            <v>0.15913478769601136</v>
          </cell>
          <cell r="T39">
            <v>90.920932576064629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3254-1CD2-4427-931D-F63B7887B51C}">
  <dimension ref="A1:Y39"/>
  <sheetViews>
    <sheetView showGridLines="0" tabSelected="1" view="pageBreakPreview" zoomScale="70" zoomScaleNormal="100" zoomScaleSheetLayoutView="70" workbookViewId="0">
      <selection activeCell="I35" sqref="I35"/>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20" width="7.19921875" style="4"/>
    <col min="21" max="21" width="0.59765625" style="4" customWidth="1"/>
    <col min="22" max="16384" width="7.19921875" style="4"/>
  </cols>
  <sheetData>
    <row r="1" spans="1:25">
      <c r="A1" s="3" t="s">
        <v>20</v>
      </c>
    </row>
    <row r="2" spans="1:25">
      <c r="A2" s="4"/>
      <c r="B2" s="2" t="s">
        <v>3</v>
      </c>
    </row>
    <row r="3" spans="1:25">
      <c r="A3" s="4"/>
    </row>
    <row r="11" spans="1:25">
      <c r="X11" s="6"/>
      <c r="Y11" s="4" t="s">
        <v>7</v>
      </c>
    </row>
    <row r="12" spans="1:25">
      <c r="X12" s="7"/>
      <c r="Y12" s="4" t="s">
        <v>8</v>
      </c>
    </row>
    <row r="14" spans="1:25">
      <c r="M14" s="8" t="s">
        <v>9</v>
      </c>
      <c r="N14" s="8" t="s">
        <v>10</v>
      </c>
      <c r="O14" s="8" t="s">
        <v>11</v>
      </c>
      <c r="P14" s="8" t="s">
        <v>21</v>
      </c>
      <c r="Q14" s="8" t="s">
        <v>12</v>
      </c>
      <c r="R14" s="8" t="s">
        <v>13</v>
      </c>
      <c r="S14" s="8" t="s">
        <v>14</v>
      </c>
      <c r="T14" s="8" t="s">
        <v>15</v>
      </c>
      <c r="V14" s="8" t="s">
        <v>16</v>
      </c>
      <c r="W14" s="8" t="s">
        <v>17</v>
      </c>
      <c r="X14" s="8" t="s">
        <v>18</v>
      </c>
      <c r="Y14" s="8" t="s">
        <v>19</v>
      </c>
    </row>
    <row r="15" spans="1:25">
      <c r="M15" s="9">
        <v>1</v>
      </c>
      <c r="N15" s="10">
        <f>2*PI()*M15</f>
        <v>6.2831853071795862</v>
      </c>
      <c r="O15" s="11">
        <v>10</v>
      </c>
      <c r="P15" s="11">
        <f>1*10^-6</f>
        <v>9.9999999999999995E-7</v>
      </c>
      <c r="Q15" s="11">
        <v>10000</v>
      </c>
      <c r="R15" s="11">
        <f>1*10^-7</f>
        <v>9.9999999999999995E-8</v>
      </c>
      <c r="S15" s="12">
        <f>Q15/(N15*R15*SQRT(1/P15^2/N15^2+O15^2)*SQRT(1/R15^2/N15^2+Q15^2))</f>
        <v>6.2830612733427132E-2</v>
      </c>
      <c r="T15" s="13">
        <f>180/PI()*ATAN2((-N15*(O15*P15+Q15*R15)),(O15*Q15*P15*R15*N15^2-1))</f>
        <v>-90.363595262697359</v>
      </c>
      <c r="V15" s="11">
        <v>1</v>
      </c>
      <c r="W15" s="11">
        <v>0</v>
      </c>
      <c r="X15" s="14">
        <f t="shared" ref="X15:X39" si="0">S15*(V15-W15)+W15</f>
        <v>6.2830612733427132E-2</v>
      </c>
      <c r="Y15" s="15">
        <f>20*LOG10(S15)</f>
        <v>-24.036574099187909</v>
      </c>
    </row>
    <row r="16" spans="1:25">
      <c r="M16" s="9">
        <v>2</v>
      </c>
      <c r="N16" s="10">
        <f>2*PI()*M16</f>
        <v>12.566370614359172</v>
      </c>
      <c r="O16" s="16">
        <f>O15</f>
        <v>10</v>
      </c>
      <c r="P16" s="16">
        <f t="shared" ref="P16:R21" si="1">P15</f>
        <v>9.9999999999999995E-7</v>
      </c>
      <c r="Q16" s="16">
        <f t="shared" si="1"/>
        <v>10000</v>
      </c>
      <c r="R16" s="16">
        <f t="shared" si="1"/>
        <v>9.9999999999999995E-8</v>
      </c>
      <c r="S16" s="12">
        <f t="shared" ref="S16:S39" si="2">Q16/(N16*R16*SQRT(1/P16^2/N16^2+O16^2)*SQRT(1/R16^2/N16^2+Q16^2))</f>
        <v>0.12565378431789248</v>
      </c>
      <c r="T16" s="13">
        <f t="shared" ref="T16:T39" si="3">180/PI()*ATAN2((-N16*(O16*P16+Q16*R16)),(O16*Q16*P16*R16*N16^2-1))</f>
        <v>-90.727162104271684</v>
      </c>
      <c r="V16" s="16">
        <f t="shared" ref="V16:W31" si="4">V15</f>
        <v>1</v>
      </c>
      <c r="W16" s="16">
        <f t="shared" si="4"/>
        <v>0</v>
      </c>
      <c r="X16" s="14">
        <f t="shared" si="0"/>
        <v>0.12565378431789248</v>
      </c>
      <c r="Y16" s="15">
        <f t="shared" ref="Y16:Y39" si="5">20*LOG10(S16)</f>
        <v>-18.016488544352189</v>
      </c>
    </row>
    <row r="17" spans="13:25">
      <c r="M17" s="9">
        <v>3.5</v>
      </c>
      <c r="N17" s="10">
        <f>2*PI()*M17</f>
        <v>21.991148575128552</v>
      </c>
      <c r="O17" s="16">
        <f t="shared" ref="O17:R32" si="6">O16</f>
        <v>10</v>
      </c>
      <c r="P17" s="16">
        <f t="shared" si="1"/>
        <v>9.9999999999999995E-7</v>
      </c>
      <c r="Q17" s="16">
        <f t="shared" si="1"/>
        <v>10000</v>
      </c>
      <c r="R17" s="16">
        <f t="shared" si="1"/>
        <v>9.9999999999999995E-8</v>
      </c>
      <c r="S17" s="12">
        <f t="shared" si="2"/>
        <v>0.21985832394999144</v>
      </c>
      <c r="T17" s="13">
        <f t="shared" si="3"/>
        <v>-91.272396942255526</v>
      </c>
      <c r="V17" s="16">
        <f t="shared" si="4"/>
        <v>1</v>
      </c>
      <c r="W17" s="16">
        <f t="shared" si="4"/>
        <v>0</v>
      </c>
      <c r="X17" s="14">
        <f t="shared" si="0"/>
        <v>0.21985832394999144</v>
      </c>
      <c r="Y17" s="15">
        <f t="shared" si="5"/>
        <v>-13.157141742380672</v>
      </c>
    </row>
    <row r="18" spans="13:25">
      <c r="M18" s="9">
        <v>6</v>
      </c>
      <c r="N18" s="10">
        <f t="shared" ref="N18:N39" si="7">2*PI()*M18</f>
        <v>37.699111843077517</v>
      </c>
      <c r="O18" s="16">
        <f t="shared" si="6"/>
        <v>10</v>
      </c>
      <c r="P18" s="16">
        <f t="shared" si="1"/>
        <v>9.9999999999999995E-7</v>
      </c>
      <c r="Q18" s="16">
        <f t="shared" si="1"/>
        <v>10000</v>
      </c>
      <c r="R18" s="16">
        <f t="shared" si="1"/>
        <v>9.9999999999999995E-8</v>
      </c>
      <c r="S18" s="12">
        <f t="shared" si="2"/>
        <v>0.37672348264516653</v>
      </c>
      <c r="T18" s="13">
        <f t="shared" si="3"/>
        <v>-92.180577590093534</v>
      </c>
      <c r="V18" s="16">
        <f t="shared" si="4"/>
        <v>1</v>
      </c>
      <c r="W18" s="16">
        <f t="shared" si="4"/>
        <v>0</v>
      </c>
      <c r="X18" s="14">
        <f t="shared" si="0"/>
        <v>0.37672348264516653</v>
      </c>
      <c r="Y18" s="15">
        <f t="shared" si="5"/>
        <v>-8.4795461536539367</v>
      </c>
    </row>
    <row r="19" spans="13:25">
      <c r="M19" s="9">
        <v>10</v>
      </c>
      <c r="N19" s="10">
        <f t="shared" si="7"/>
        <v>62.831853071795862</v>
      </c>
      <c r="O19" s="16">
        <f t="shared" si="6"/>
        <v>10</v>
      </c>
      <c r="P19" s="16">
        <f t="shared" si="1"/>
        <v>9.9999999999999995E-7</v>
      </c>
      <c r="Q19" s="16">
        <f t="shared" si="1"/>
        <v>10000</v>
      </c>
      <c r="R19" s="16">
        <f t="shared" si="1"/>
        <v>9.9999999999999995E-8</v>
      </c>
      <c r="S19" s="12">
        <f t="shared" si="2"/>
        <v>0.62708181606639934</v>
      </c>
      <c r="T19" s="13">
        <f t="shared" si="3"/>
        <v>-93.631273775130765</v>
      </c>
      <c r="V19" s="16">
        <f t="shared" si="4"/>
        <v>1</v>
      </c>
      <c r="W19" s="16">
        <f t="shared" si="4"/>
        <v>0</v>
      </c>
      <c r="X19" s="14">
        <f t="shared" si="0"/>
        <v>0.62708181606639934</v>
      </c>
      <c r="Y19" s="15">
        <f t="shared" si="5"/>
        <v>-4.0535158517078349</v>
      </c>
    </row>
    <row r="20" spans="13:25">
      <c r="M20" s="9">
        <v>20</v>
      </c>
      <c r="N20" s="10">
        <f t="shared" si="7"/>
        <v>125.66370614359172</v>
      </c>
      <c r="O20" s="16">
        <f t="shared" si="6"/>
        <v>10</v>
      </c>
      <c r="P20" s="16">
        <f t="shared" si="1"/>
        <v>9.9999999999999995E-7</v>
      </c>
      <c r="Q20" s="16">
        <f t="shared" si="1"/>
        <v>10000</v>
      </c>
      <c r="R20" s="16">
        <f t="shared" si="1"/>
        <v>9.9999999999999995E-8</v>
      </c>
      <c r="S20" s="12">
        <f t="shared" si="2"/>
        <v>1.2468300546777029</v>
      </c>
      <c r="T20" s="13">
        <f t="shared" si="3"/>
        <v>-97.234455768826564</v>
      </c>
      <c r="V20" s="16">
        <f t="shared" si="4"/>
        <v>1</v>
      </c>
      <c r="W20" s="16">
        <f t="shared" si="4"/>
        <v>0</v>
      </c>
      <c r="X20" s="14">
        <f t="shared" si="0"/>
        <v>1.2468300546777029</v>
      </c>
      <c r="Y20" s="15">
        <f t="shared" si="5"/>
        <v>1.9161452468693061</v>
      </c>
    </row>
    <row r="21" spans="13:25">
      <c r="M21" s="9">
        <v>35</v>
      </c>
      <c r="N21" s="10">
        <f t="shared" si="7"/>
        <v>219.91148575128551</v>
      </c>
      <c r="O21" s="16">
        <f t="shared" si="6"/>
        <v>10</v>
      </c>
      <c r="P21" s="16">
        <f t="shared" si="1"/>
        <v>9.9999999999999995E-7</v>
      </c>
      <c r="Q21" s="16">
        <f t="shared" si="1"/>
        <v>10000</v>
      </c>
      <c r="R21" s="16">
        <f t="shared" si="1"/>
        <v>9.9999999999999995E-8</v>
      </c>
      <c r="S21" s="12">
        <f t="shared" si="2"/>
        <v>2.1477880495500745</v>
      </c>
      <c r="T21" s="13">
        <f t="shared" si="3"/>
        <v>-102.52858087000554</v>
      </c>
      <c r="V21" s="16">
        <f t="shared" si="4"/>
        <v>1</v>
      </c>
      <c r="W21" s="16">
        <f t="shared" si="4"/>
        <v>0</v>
      </c>
      <c r="X21" s="14">
        <f t="shared" si="0"/>
        <v>2.1477880495500745</v>
      </c>
      <c r="Y21" s="15">
        <f t="shared" si="5"/>
        <v>6.6398284320538279</v>
      </c>
    </row>
    <row r="22" spans="13:25">
      <c r="M22" s="9">
        <v>60</v>
      </c>
      <c r="N22" s="10">
        <f t="shared" si="7"/>
        <v>376.99111843077515</v>
      </c>
      <c r="O22" s="16">
        <f t="shared" si="6"/>
        <v>10</v>
      </c>
      <c r="P22" s="16">
        <f t="shared" si="6"/>
        <v>9.9999999999999995E-7</v>
      </c>
      <c r="Q22" s="16">
        <f t="shared" si="6"/>
        <v>10000</v>
      </c>
      <c r="R22" s="16">
        <f t="shared" si="6"/>
        <v>9.9999999999999995E-8</v>
      </c>
      <c r="S22" s="12">
        <f t="shared" si="2"/>
        <v>3.5275382072519821</v>
      </c>
      <c r="T22" s="13">
        <f t="shared" si="3"/>
        <v>-110.87199635906779</v>
      </c>
      <c r="V22" s="16">
        <f t="shared" si="4"/>
        <v>1</v>
      </c>
      <c r="W22" s="16">
        <f t="shared" si="4"/>
        <v>0</v>
      </c>
      <c r="X22" s="14">
        <f t="shared" si="0"/>
        <v>3.5275382072519821</v>
      </c>
      <c r="Y22" s="15">
        <f t="shared" si="5"/>
        <v>10.949434527103712</v>
      </c>
    </row>
    <row r="23" spans="13:25">
      <c r="M23" s="9">
        <v>100</v>
      </c>
      <c r="N23" s="10">
        <f t="shared" si="7"/>
        <v>628.31853071795865</v>
      </c>
      <c r="O23" s="16">
        <f t="shared" si="6"/>
        <v>10</v>
      </c>
      <c r="P23" s="16">
        <f t="shared" si="6"/>
        <v>9.9999999999999995E-7</v>
      </c>
      <c r="Q23" s="16">
        <f t="shared" si="6"/>
        <v>10000</v>
      </c>
      <c r="R23" s="16">
        <f t="shared" si="6"/>
        <v>9.9999999999999995E-8</v>
      </c>
      <c r="S23" s="12">
        <f t="shared" si="2"/>
        <v>5.3200754319707126</v>
      </c>
      <c r="T23" s="13">
        <f t="shared" si="3"/>
        <v>-122.50190289804416</v>
      </c>
      <c r="V23" s="16">
        <f t="shared" si="4"/>
        <v>1</v>
      </c>
      <c r="W23" s="16">
        <f t="shared" si="4"/>
        <v>0</v>
      </c>
      <c r="X23" s="14">
        <f t="shared" si="0"/>
        <v>5.3200754319707126</v>
      </c>
      <c r="Y23" s="15">
        <f t="shared" si="5"/>
        <v>14.518355801752065</v>
      </c>
    </row>
    <row r="24" spans="13:25">
      <c r="M24" s="9">
        <v>200</v>
      </c>
      <c r="N24" s="10">
        <f t="shared" si="7"/>
        <v>1256.6370614359173</v>
      </c>
      <c r="O24" s="16">
        <f t="shared" si="6"/>
        <v>10</v>
      </c>
      <c r="P24" s="16">
        <f t="shared" si="6"/>
        <v>9.9999999999999995E-7</v>
      </c>
      <c r="Q24" s="16">
        <f t="shared" si="6"/>
        <v>10000</v>
      </c>
      <c r="R24" s="16">
        <f t="shared" si="6"/>
        <v>9.9999999999999995E-8</v>
      </c>
      <c r="S24" s="12">
        <f t="shared" si="2"/>
        <v>7.824172110788723</v>
      </c>
      <c r="T24" s="13">
        <f t="shared" si="3"/>
        <v>-142.208074850343</v>
      </c>
      <c r="V24" s="16">
        <f t="shared" si="4"/>
        <v>1</v>
      </c>
      <c r="W24" s="16">
        <f t="shared" si="4"/>
        <v>0</v>
      </c>
      <c r="X24" s="14">
        <f t="shared" si="0"/>
        <v>7.824172110788723</v>
      </c>
      <c r="Y24" s="15">
        <f t="shared" si="5"/>
        <v>17.868767903954137</v>
      </c>
    </row>
    <row r="25" spans="13:25">
      <c r="M25" s="9">
        <v>350</v>
      </c>
      <c r="N25" s="10">
        <f t="shared" si="7"/>
        <v>2199.114857512855</v>
      </c>
      <c r="O25" s="16">
        <f t="shared" si="6"/>
        <v>10</v>
      </c>
      <c r="P25" s="16">
        <f t="shared" si="6"/>
        <v>9.9999999999999995E-7</v>
      </c>
      <c r="Q25" s="16">
        <f t="shared" si="6"/>
        <v>10000</v>
      </c>
      <c r="R25" s="16">
        <f t="shared" si="6"/>
        <v>9.9999999999999995E-8</v>
      </c>
      <c r="S25" s="12">
        <f t="shared" si="2"/>
        <v>9.1008369136464253</v>
      </c>
      <c r="T25" s="13">
        <f t="shared" si="3"/>
        <v>-156.80715520234583</v>
      </c>
      <c r="V25" s="16">
        <f t="shared" si="4"/>
        <v>1</v>
      </c>
      <c r="W25" s="16">
        <f t="shared" si="4"/>
        <v>0</v>
      </c>
      <c r="X25" s="14">
        <f t="shared" si="0"/>
        <v>9.1008369136464253</v>
      </c>
      <c r="Y25" s="15">
        <f t="shared" si="5"/>
        <v>19.181626638214695</v>
      </c>
    </row>
    <row r="26" spans="13:25">
      <c r="M26" s="9">
        <v>600</v>
      </c>
      <c r="N26" s="10">
        <f t="shared" si="7"/>
        <v>3769.9111843077517</v>
      </c>
      <c r="O26" s="16">
        <f t="shared" si="6"/>
        <v>10</v>
      </c>
      <c r="P26" s="16">
        <f t="shared" si="6"/>
        <v>9.9999999999999995E-7</v>
      </c>
      <c r="Q26" s="16">
        <f t="shared" si="6"/>
        <v>10000</v>
      </c>
      <c r="R26" s="16">
        <f t="shared" si="6"/>
        <v>9.9999999999999995E-8</v>
      </c>
      <c r="S26" s="12">
        <f t="shared" si="2"/>
        <v>9.6588690202291083</v>
      </c>
      <c r="T26" s="13">
        <f t="shared" si="3"/>
        <v>-167.30292631020501</v>
      </c>
      <c r="V26" s="16">
        <f t="shared" si="4"/>
        <v>1</v>
      </c>
      <c r="W26" s="16">
        <f t="shared" si="4"/>
        <v>0</v>
      </c>
      <c r="X26" s="14">
        <f t="shared" si="0"/>
        <v>9.6588690202291083</v>
      </c>
      <c r="Y26" s="15">
        <f t="shared" si="5"/>
        <v>19.698525536531125</v>
      </c>
    </row>
    <row r="27" spans="13:25">
      <c r="M27" s="9">
        <v>1000</v>
      </c>
      <c r="N27" s="10">
        <f t="shared" si="7"/>
        <v>6283.1853071795858</v>
      </c>
      <c r="O27" s="16">
        <f t="shared" si="6"/>
        <v>10</v>
      </c>
      <c r="P27" s="16">
        <f t="shared" si="6"/>
        <v>9.9999999999999995E-7</v>
      </c>
      <c r="Q27" s="16">
        <f t="shared" si="6"/>
        <v>10000</v>
      </c>
      <c r="R27" s="16">
        <f t="shared" si="6"/>
        <v>9.9999999999999995E-8</v>
      </c>
      <c r="S27" s="12">
        <f t="shared" si="2"/>
        <v>9.8562685911345547</v>
      </c>
      <c r="T27" s="13">
        <f t="shared" si="3"/>
        <v>-174.55221270083049</v>
      </c>
      <c r="V27" s="16">
        <f t="shared" si="4"/>
        <v>1</v>
      </c>
      <c r="W27" s="16">
        <f t="shared" si="4"/>
        <v>0</v>
      </c>
      <c r="X27" s="14">
        <f t="shared" si="0"/>
        <v>9.8562685911345547</v>
      </c>
      <c r="Y27" s="15">
        <f t="shared" si="5"/>
        <v>19.8742505970122</v>
      </c>
    </row>
    <row r="28" spans="13:25">
      <c r="M28" s="9">
        <v>2000</v>
      </c>
      <c r="N28" s="10">
        <f t="shared" si="7"/>
        <v>12566.370614359172</v>
      </c>
      <c r="O28" s="16">
        <f t="shared" si="6"/>
        <v>10</v>
      </c>
      <c r="P28" s="16">
        <f t="shared" si="6"/>
        <v>9.9999999999999995E-7</v>
      </c>
      <c r="Q28" s="16">
        <f t="shared" si="6"/>
        <v>10000</v>
      </c>
      <c r="R28" s="16">
        <f t="shared" si="6"/>
        <v>9.9999999999999995E-8</v>
      </c>
      <c r="S28" s="12">
        <f t="shared" si="2"/>
        <v>9.8906987856715283</v>
      </c>
      <c r="T28" s="13">
        <f t="shared" si="3"/>
        <v>177.38740950239526</v>
      </c>
      <c r="V28" s="16">
        <f t="shared" si="4"/>
        <v>1</v>
      </c>
      <c r="W28" s="16">
        <f t="shared" si="4"/>
        <v>0</v>
      </c>
      <c r="X28" s="14">
        <f t="shared" si="0"/>
        <v>9.8906987856715283</v>
      </c>
      <c r="Y28" s="15">
        <f t="shared" si="5"/>
        <v>19.904539518577398</v>
      </c>
    </row>
    <row r="29" spans="13:25">
      <c r="M29" s="9">
        <v>3500</v>
      </c>
      <c r="N29" s="10">
        <f t="shared" si="7"/>
        <v>21991.148575128551</v>
      </c>
      <c r="O29" s="16">
        <f t="shared" si="6"/>
        <v>10</v>
      </c>
      <c r="P29" s="16">
        <f t="shared" si="6"/>
        <v>9.9999999999999995E-7</v>
      </c>
      <c r="Q29" s="16">
        <f t="shared" si="6"/>
        <v>10000</v>
      </c>
      <c r="R29" s="16">
        <f t="shared" si="6"/>
        <v>9.9999999999999995E-8</v>
      </c>
      <c r="S29" s="12">
        <f t="shared" si="2"/>
        <v>9.7565440583993155</v>
      </c>
      <c r="T29" s="13">
        <f t="shared" si="3"/>
        <v>170.20102721802584</v>
      </c>
      <c r="V29" s="16">
        <f t="shared" si="4"/>
        <v>1</v>
      </c>
      <c r="W29" s="16">
        <f t="shared" si="4"/>
        <v>0</v>
      </c>
      <c r="X29" s="14">
        <f t="shared" si="0"/>
        <v>9.7565440583993155</v>
      </c>
      <c r="Y29" s="15">
        <f t="shared" si="5"/>
        <v>19.785920201371368</v>
      </c>
    </row>
    <row r="30" spans="13:25">
      <c r="M30" s="9">
        <v>6000</v>
      </c>
      <c r="N30" s="10">
        <f t="shared" si="7"/>
        <v>37699.111843077517</v>
      </c>
      <c r="O30" s="16">
        <f t="shared" si="6"/>
        <v>10</v>
      </c>
      <c r="P30" s="16">
        <f t="shared" si="6"/>
        <v>9.9999999999999995E-7</v>
      </c>
      <c r="Q30" s="16">
        <f t="shared" si="6"/>
        <v>10000</v>
      </c>
      <c r="R30" s="16">
        <f t="shared" si="6"/>
        <v>9.9999999999999995E-8</v>
      </c>
      <c r="S30" s="12">
        <f t="shared" si="2"/>
        <v>9.3538620023859398</v>
      </c>
      <c r="T30" s="13">
        <f t="shared" si="3"/>
        <v>160.86346406498896</v>
      </c>
      <c r="V30" s="16">
        <f t="shared" si="4"/>
        <v>1</v>
      </c>
      <c r="W30" s="16">
        <f t="shared" si="4"/>
        <v>0</v>
      </c>
      <c r="X30" s="14">
        <f t="shared" si="0"/>
        <v>9.3538620023859398</v>
      </c>
      <c r="Y30" s="15">
        <f t="shared" si="5"/>
        <v>19.419819169383455</v>
      </c>
    </row>
    <row r="31" spans="13:25">
      <c r="M31" s="9">
        <v>10000</v>
      </c>
      <c r="N31" s="10">
        <f t="shared" si="7"/>
        <v>62831.853071795864</v>
      </c>
      <c r="O31" s="16">
        <f t="shared" si="6"/>
        <v>10</v>
      </c>
      <c r="P31" s="16">
        <f t="shared" si="6"/>
        <v>9.9999999999999995E-7</v>
      </c>
      <c r="Q31" s="16">
        <f t="shared" si="6"/>
        <v>10000</v>
      </c>
      <c r="R31" s="16">
        <f t="shared" si="6"/>
        <v>9.9999999999999995E-8</v>
      </c>
      <c r="S31" s="12">
        <f t="shared" si="2"/>
        <v>8.4662579634442761</v>
      </c>
      <c r="T31" s="13">
        <f t="shared" si="3"/>
        <v>148.76990603427177</v>
      </c>
      <c r="V31" s="16">
        <f t="shared" si="4"/>
        <v>1</v>
      </c>
      <c r="W31" s="16">
        <f t="shared" si="4"/>
        <v>0</v>
      </c>
      <c r="X31" s="14">
        <f t="shared" si="0"/>
        <v>8.4662579634442761</v>
      </c>
      <c r="Y31" s="15">
        <f t="shared" si="5"/>
        <v>18.553829942324153</v>
      </c>
    </row>
    <row r="32" spans="13:25">
      <c r="M32" s="9">
        <v>20000</v>
      </c>
      <c r="N32" s="10">
        <f t="shared" si="7"/>
        <v>125663.70614359173</v>
      </c>
      <c r="O32" s="16">
        <f t="shared" si="6"/>
        <v>10</v>
      </c>
      <c r="P32" s="16">
        <f t="shared" si="6"/>
        <v>9.9999999999999995E-7</v>
      </c>
      <c r="Q32" s="16">
        <f t="shared" si="6"/>
        <v>10000</v>
      </c>
      <c r="R32" s="16">
        <f t="shared" si="6"/>
        <v>9.9999999999999995E-8</v>
      </c>
      <c r="S32" s="12">
        <f t="shared" si="2"/>
        <v>6.226572774952464</v>
      </c>
      <c r="T32" s="13">
        <f t="shared" si="3"/>
        <v>128.96782295636442</v>
      </c>
      <c r="V32" s="16">
        <f t="shared" ref="V32:W39" si="8">V31</f>
        <v>1</v>
      </c>
      <c r="W32" s="16">
        <f t="shared" si="8"/>
        <v>0</v>
      </c>
      <c r="X32" s="14">
        <f t="shared" si="0"/>
        <v>6.226572774952464</v>
      </c>
      <c r="Y32" s="15">
        <f t="shared" si="5"/>
        <v>15.88498136823938</v>
      </c>
    </row>
    <row r="33" spans="13:25">
      <c r="M33" s="9">
        <v>35000</v>
      </c>
      <c r="N33" s="10">
        <f t="shared" si="7"/>
        <v>219911.48575128551</v>
      </c>
      <c r="O33" s="16">
        <f t="shared" ref="O33:R39" si="9">O32</f>
        <v>10</v>
      </c>
      <c r="P33" s="16">
        <f t="shared" si="9"/>
        <v>9.9999999999999995E-7</v>
      </c>
      <c r="Q33" s="16">
        <f t="shared" si="9"/>
        <v>10000</v>
      </c>
      <c r="R33" s="16">
        <f t="shared" si="9"/>
        <v>9.9999999999999995E-8</v>
      </c>
      <c r="S33" s="12">
        <f t="shared" si="2"/>
        <v>4.1393668608634862</v>
      </c>
      <c r="T33" s="13">
        <f t="shared" si="3"/>
        <v>114.71318013084532</v>
      </c>
      <c r="V33" s="16">
        <f t="shared" si="8"/>
        <v>1</v>
      </c>
      <c r="W33" s="16">
        <f t="shared" si="8"/>
        <v>0</v>
      </c>
      <c r="X33" s="14">
        <f t="shared" si="0"/>
        <v>4.1393668608634862</v>
      </c>
      <c r="Y33" s="15">
        <f t="shared" si="5"/>
        <v>12.338678368982244</v>
      </c>
    </row>
    <row r="34" spans="13:25">
      <c r="M34" s="9">
        <v>60000</v>
      </c>
      <c r="N34" s="10">
        <f t="shared" si="7"/>
        <v>376991.11843077518</v>
      </c>
      <c r="O34" s="16">
        <f t="shared" si="9"/>
        <v>10</v>
      </c>
      <c r="P34" s="16">
        <f t="shared" si="9"/>
        <v>9.9999999999999995E-7</v>
      </c>
      <c r="Q34" s="16">
        <f t="shared" si="9"/>
        <v>10000</v>
      </c>
      <c r="R34" s="16">
        <f t="shared" si="9"/>
        <v>9.9999999999999995E-8</v>
      </c>
      <c r="S34" s="12">
        <f t="shared" si="2"/>
        <v>2.5639055695137989</v>
      </c>
      <c r="T34" s="13">
        <f t="shared" si="3"/>
        <v>105.0080326999191</v>
      </c>
      <c r="V34" s="16">
        <f t="shared" si="8"/>
        <v>1</v>
      </c>
      <c r="W34" s="16">
        <f t="shared" si="8"/>
        <v>0</v>
      </c>
      <c r="X34" s="14">
        <f t="shared" si="0"/>
        <v>2.5639055695137989</v>
      </c>
      <c r="Y34" s="15">
        <f t="shared" si="5"/>
        <v>8.1780405152640139</v>
      </c>
    </row>
    <row r="35" spans="13:25">
      <c r="M35" s="9">
        <v>100000</v>
      </c>
      <c r="N35" s="10">
        <f t="shared" si="7"/>
        <v>628318.53071795858</v>
      </c>
      <c r="O35" s="16">
        <f t="shared" si="9"/>
        <v>10</v>
      </c>
      <c r="P35" s="16">
        <f t="shared" si="9"/>
        <v>9.9999999999999995E-7</v>
      </c>
      <c r="Q35" s="16">
        <f t="shared" si="9"/>
        <v>10000</v>
      </c>
      <c r="R35" s="16">
        <f t="shared" si="9"/>
        <v>9.9999999999999995E-8</v>
      </c>
      <c r="S35" s="12">
        <f t="shared" si="2"/>
        <v>1.5717652641131972</v>
      </c>
      <c r="T35" s="13">
        <f t="shared" si="3"/>
        <v>99.134250067321048</v>
      </c>
      <c r="V35" s="16">
        <f t="shared" si="8"/>
        <v>1</v>
      </c>
      <c r="W35" s="16">
        <f t="shared" si="8"/>
        <v>0</v>
      </c>
      <c r="X35" s="14">
        <f t="shared" si="0"/>
        <v>1.5717652641131972</v>
      </c>
      <c r="Y35" s="15">
        <f t="shared" si="5"/>
        <v>3.9277537334006767</v>
      </c>
    </row>
    <row r="36" spans="13:25">
      <c r="M36" s="9">
        <v>200000</v>
      </c>
      <c r="N36" s="10">
        <f t="shared" si="7"/>
        <v>1256637.0614359172</v>
      </c>
      <c r="O36" s="16">
        <f t="shared" si="9"/>
        <v>10</v>
      </c>
      <c r="P36" s="16">
        <f t="shared" si="9"/>
        <v>9.9999999999999995E-7</v>
      </c>
      <c r="Q36" s="16">
        <f t="shared" si="9"/>
        <v>10000</v>
      </c>
      <c r="R36" s="16">
        <f t="shared" si="9"/>
        <v>9.9999999999999995E-8</v>
      </c>
      <c r="S36" s="12">
        <f t="shared" si="2"/>
        <v>0.79326671726561671</v>
      </c>
      <c r="T36" s="13">
        <f t="shared" si="3"/>
        <v>94.595459832135774</v>
      </c>
      <c r="V36" s="16">
        <f t="shared" si="8"/>
        <v>1</v>
      </c>
      <c r="W36" s="16">
        <f t="shared" si="8"/>
        <v>0</v>
      </c>
      <c r="X36" s="14">
        <f t="shared" si="0"/>
        <v>0.79326671726561671</v>
      </c>
      <c r="Y36" s="15">
        <f t="shared" si="5"/>
        <v>-2.0116153365911273</v>
      </c>
    </row>
    <row r="37" spans="13:25">
      <c r="M37" s="9">
        <v>350000</v>
      </c>
      <c r="N37" s="10">
        <f t="shared" si="7"/>
        <v>2199114.857512855</v>
      </c>
      <c r="O37" s="16">
        <f t="shared" si="9"/>
        <v>10</v>
      </c>
      <c r="P37" s="16">
        <f t="shared" si="9"/>
        <v>9.9999999999999995E-7</v>
      </c>
      <c r="Q37" s="16">
        <f t="shared" si="9"/>
        <v>10000</v>
      </c>
      <c r="R37" s="16">
        <f t="shared" si="9"/>
        <v>9.9999999999999995E-8</v>
      </c>
      <c r="S37" s="12">
        <f t="shared" si="2"/>
        <v>0.45425895073636063</v>
      </c>
      <c r="T37" s="13">
        <f t="shared" si="3"/>
        <v>92.629662308002338</v>
      </c>
      <c r="V37" s="16">
        <f t="shared" si="8"/>
        <v>1</v>
      </c>
      <c r="W37" s="16">
        <f t="shared" si="8"/>
        <v>0</v>
      </c>
      <c r="X37" s="14">
        <f t="shared" si="0"/>
        <v>0.45425895073636063</v>
      </c>
      <c r="Y37" s="15">
        <f t="shared" si="5"/>
        <v>-6.8539301315988777</v>
      </c>
    </row>
    <row r="38" spans="13:25">
      <c r="M38" s="9">
        <v>600000</v>
      </c>
      <c r="N38" s="10">
        <f t="shared" si="7"/>
        <v>3769911.1843077517</v>
      </c>
      <c r="O38" s="16">
        <f t="shared" si="9"/>
        <v>10</v>
      </c>
      <c r="P38" s="16">
        <f t="shared" si="9"/>
        <v>9.9999999999999995E-7</v>
      </c>
      <c r="Q38" s="16">
        <f t="shared" si="9"/>
        <v>10000</v>
      </c>
      <c r="R38" s="16">
        <f t="shared" si="9"/>
        <v>9.9999999999999995E-8</v>
      </c>
      <c r="S38" s="12">
        <f t="shared" si="2"/>
        <v>0.26516495796327633</v>
      </c>
      <c r="T38" s="13">
        <f t="shared" si="3"/>
        <v>91.534659624518511</v>
      </c>
      <c r="V38" s="16">
        <f t="shared" si="8"/>
        <v>1</v>
      </c>
      <c r="W38" s="16">
        <f t="shared" si="8"/>
        <v>0</v>
      </c>
      <c r="X38" s="14">
        <f t="shared" si="0"/>
        <v>0.26516495796327633</v>
      </c>
      <c r="Y38" s="15">
        <f t="shared" si="5"/>
        <v>-11.529677385791747</v>
      </c>
    </row>
    <row r="39" spans="13:25">
      <c r="M39" s="9">
        <v>1000000</v>
      </c>
      <c r="N39" s="10">
        <f t="shared" si="7"/>
        <v>6283185.307179586</v>
      </c>
      <c r="O39" s="16">
        <f t="shared" si="9"/>
        <v>10</v>
      </c>
      <c r="P39" s="16">
        <f t="shared" si="9"/>
        <v>9.9999999999999995E-7</v>
      </c>
      <c r="Q39" s="16">
        <f t="shared" si="9"/>
        <v>10000</v>
      </c>
      <c r="R39" s="16">
        <f t="shared" si="9"/>
        <v>9.9999999999999995E-8</v>
      </c>
      <c r="S39" s="12">
        <f t="shared" si="2"/>
        <v>0.15913478769601136</v>
      </c>
      <c r="T39" s="13">
        <f t="shared" si="3"/>
        <v>90.920932576064629</v>
      </c>
      <c r="V39" s="16">
        <f t="shared" si="8"/>
        <v>1</v>
      </c>
      <c r="W39" s="16">
        <f t="shared" si="8"/>
        <v>0</v>
      </c>
      <c r="X39" s="14">
        <f t="shared" si="0"/>
        <v>0.15913478769601136</v>
      </c>
      <c r="Y39" s="15">
        <f t="shared" si="5"/>
        <v>-15.964697418640936</v>
      </c>
    </row>
  </sheetData>
  <hyperlinks>
    <hyperlink ref="B2" r:id="rId1" xr:uid="{735BD422-CC18-4F8B-ADBC-E0C79ED667DA}"/>
  </hyperlinks>
  <pageMargins left="0.75" right="0.75" top="1" bottom="1" header="0.51200000000000001" footer="0.51200000000000001"/>
  <pageSetup paperSize="9" scale="3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BPF1次</vt:lpstr>
      <vt:lpstr>BPF1次!Print_Area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f4d385cf-7b68-490f-9125-0931f4659473</vt:lpwstr>
  </property>
  <property fmtid="{D5CDD505-2E9C-101B-9397-08002B2CF9AE}" pid="8" name="MSIP_Label_defa4170-0d19-0005-0004-bc88714345d2_ContentBits">
    <vt:lpwstr>0</vt:lpwstr>
  </property>
</Properties>
</file>