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https://40fkwr-my.sharepoint.com/personal/daredemokantanni_40fkwr_onmicrosoft_com/Documents/06-3 ファイル/"/>
    </mc:Choice>
  </mc:AlternateContent>
  <xr:revisionPtr revIDLastSave="1" documentId="8_{CBE3DA5E-651E-46F7-A141-BC1B63D4D41D}" xr6:coauthVersionLast="47" xr6:coauthVersionMax="47" xr10:uidLastSave="{7BCC6B08-AB73-45AE-A3E3-4FF54968351A}"/>
  <bookViews>
    <workbookView xWindow="4950" yWindow="750" windowWidth="18510" windowHeight="13335" activeTab="1" xr2:uid="{3CC913CB-6270-4F6D-BDE6-B73CFCAC55A3}"/>
  </bookViews>
  <sheets>
    <sheet name="使用上の注意" sheetId="1" r:id="rId1"/>
    <sheet name="RLC BEF 1次" sheetId="14" r:id="rId2"/>
  </sheets>
  <externalReferences>
    <externalReference r:id="rId3"/>
  </externalReferences>
  <definedNames>
    <definedName name="BarLength" localSheetId="1">#REF!</definedName>
    <definedName name="BarLength">#REF!</definedName>
    <definedName name="ChartMax" localSheetId="1">#REF!</definedName>
    <definedName name="ChartMax">#REF!</definedName>
    <definedName name="ChartMin" localSheetId="1">#REF!</definedName>
    <definedName name="ChartMin">#REF!</definedName>
    <definedName name="DataCount">#REF!</definedName>
    <definedName name="_xlnm.Print_Area" localSheetId="1">'RLC BEF 1次'!$A$1:$X$135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39" i="14" l="1"/>
  <c r="N38" i="14"/>
  <c r="N37" i="14"/>
  <c r="N36" i="14"/>
  <c r="N35" i="14"/>
  <c r="N34" i="14"/>
  <c r="N33" i="14"/>
  <c r="N32" i="14"/>
  <c r="N31" i="14"/>
  <c r="N30" i="14"/>
  <c r="N29" i="14"/>
  <c r="N28" i="14"/>
  <c r="N27" i="14"/>
  <c r="N26" i="14"/>
  <c r="N25" i="14"/>
  <c r="N24" i="14"/>
  <c r="N23" i="14"/>
  <c r="N22" i="14"/>
  <c r="N21" i="14"/>
  <c r="N20" i="14"/>
  <c r="N19" i="14"/>
  <c r="N18" i="14"/>
  <c r="U17" i="14"/>
  <c r="U18" i="14" s="1"/>
  <c r="U19" i="14" s="1"/>
  <c r="U20" i="14" s="1"/>
  <c r="U21" i="14" s="1"/>
  <c r="U22" i="14" s="1"/>
  <c r="U23" i="14" s="1"/>
  <c r="U24" i="14" s="1"/>
  <c r="U25" i="14" s="1"/>
  <c r="U26" i="14" s="1"/>
  <c r="U27" i="14" s="1"/>
  <c r="U28" i="14" s="1"/>
  <c r="U29" i="14" s="1"/>
  <c r="U30" i="14" s="1"/>
  <c r="U31" i="14" s="1"/>
  <c r="U32" i="14" s="1"/>
  <c r="U33" i="14" s="1"/>
  <c r="U34" i="14" s="1"/>
  <c r="U35" i="14" s="1"/>
  <c r="U36" i="14" s="1"/>
  <c r="U37" i="14" s="1"/>
  <c r="U38" i="14" s="1"/>
  <c r="U39" i="14" s="1"/>
  <c r="N17" i="14"/>
  <c r="V16" i="14"/>
  <c r="V17" i="14" s="1"/>
  <c r="V18" i="14" s="1"/>
  <c r="V19" i="14" s="1"/>
  <c r="V20" i="14" s="1"/>
  <c r="V21" i="14" s="1"/>
  <c r="V22" i="14" s="1"/>
  <c r="V23" i="14" s="1"/>
  <c r="V24" i="14" s="1"/>
  <c r="V25" i="14" s="1"/>
  <c r="V26" i="14" s="1"/>
  <c r="V27" i="14" s="1"/>
  <c r="V28" i="14" s="1"/>
  <c r="V29" i="14" s="1"/>
  <c r="V30" i="14" s="1"/>
  <c r="V31" i="14" s="1"/>
  <c r="V32" i="14" s="1"/>
  <c r="V33" i="14" s="1"/>
  <c r="V34" i="14" s="1"/>
  <c r="V35" i="14" s="1"/>
  <c r="V36" i="14" s="1"/>
  <c r="V37" i="14" s="1"/>
  <c r="V38" i="14" s="1"/>
  <c r="V39" i="14" s="1"/>
  <c r="U16" i="14"/>
  <c r="O16" i="14"/>
  <c r="O17" i="14" s="1"/>
  <c r="O18" i="14" s="1"/>
  <c r="O19" i="14" s="1"/>
  <c r="O20" i="14" s="1"/>
  <c r="O21" i="14" s="1"/>
  <c r="O22" i="14" s="1"/>
  <c r="O23" i="14" s="1"/>
  <c r="O24" i="14" s="1"/>
  <c r="O25" i="14" s="1"/>
  <c r="O26" i="14" s="1"/>
  <c r="O27" i="14" s="1"/>
  <c r="O28" i="14" s="1"/>
  <c r="O29" i="14" s="1"/>
  <c r="O30" i="14" s="1"/>
  <c r="O31" i="14" s="1"/>
  <c r="O32" i="14" s="1"/>
  <c r="O33" i="14" s="1"/>
  <c r="O34" i="14" s="1"/>
  <c r="O35" i="14" s="1"/>
  <c r="O36" i="14" s="1"/>
  <c r="O37" i="14" s="1"/>
  <c r="O38" i="14" s="1"/>
  <c r="O39" i="14" s="1"/>
  <c r="N16" i="14"/>
  <c r="Q15" i="14"/>
  <c r="Q16" i="14" s="1"/>
  <c r="P15" i="14"/>
  <c r="S15" i="14" s="1"/>
  <c r="N15" i="14"/>
  <c r="M12" i="14"/>
  <c r="Q17" i="14" l="1"/>
  <c r="P16" i="14"/>
  <c r="R15" i="14"/>
  <c r="S16" i="14" l="1"/>
  <c r="P17" i="14"/>
  <c r="X15" i="14"/>
  <c r="W15" i="14"/>
  <c r="R16" i="14"/>
  <c r="Q18" i="14"/>
  <c r="R17" i="14"/>
  <c r="X17" i="14" l="1"/>
  <c r="W17" i="14"/>
  <c r="W16" i="14"/>
  <c r="X16" i="14"/>
  <c r="Q19" i="14"/>
  <c r="S17" i="14"/>
  <c r="P18" i="14"/>
  <c r="Q20" i="14" l="1"/>
  <c r="P19" i="14"/>
  <c r="S18" i="14"/>
  <c r="R18" i="14"/>
  <c r="Q21" i="14" l="1"/>
  <c r="R20" i="14"/>
  <c r="X18" i="14"/>
  <c r="W18" i="14"/>
  <c r="S19" i="14"/>
  <c r="P20" i="14"/>
  <c r="R19" i="14"/>
  <c r="Q22" i="14" l="1"/>
  <c r="S20" i="14"/>
  <c r="P21" i="14"/>
  <c r="R21" i="14" s="1"/>
  <c r="W20" i="14"/>
  <c r="X20" i="14"/>
  <c r="X19" i="14"/>
  <c r="W19" i="14"/>
  <c r="X21" i="14" l="1"/>
  <c r="W21" i="14"/>
  <c r="S21" i="14"/>
  <c r="P22" i="14"/>
  <c r="Q23" i="14"/>
  <c r="P23" i="14" l="1"/>
  <c r="R23" i="14" s="1"/>
  <c r="S22" i="14"/>
  <c r="Q24" i="14"/>
  <c r="R22" i="14"/>
  <c r="X23" i="14" l="1"/>
  <c r="W23" i="14"/>
  <c r="X22" i="14"/>
  <c r="W22" i="14"/>
  <c r="Q25" i="14"/>
  <c r="S23" i="14"/>
  <c r="P24" i="14"/>
  <c r="R24" i="14" s="1"/>
  <c r="W24" i="14" l="1"/>
  <c r="X24" i="14"/>
  <c r="S24" i="14"/>
  <c r="P25" i="14"/>
  <c r="Q26" i="14"/>
  <c r="R25" i="14"/>
  <c r="X25" i="14" l="1"/>
  <c r="W25" i="14"/>
  <c r="Q27" i="14"/>
  <c r="S25" i="14"/>
  <c r="P26" i="14"/>
  <c r="R26" i="14" s="1"/>
  <c r="X26" i="14" l="1"/>
  <c r="W26" i="14"/>
  <c r="Q28" i="14"/>
  <c r="S26" i="14"/>
  <c r="P27" i="14"/>
  <c r="R27" i="14" s="1"/>
  <c r="X27" i="14" l="1"/>
  <c r="W27" i="14"/>
  <c r="Q29" i="14"/>
  <c r="S27" i="14"/>
  <c r="P28" i="14"/>
  <c r="S28" i="14" l="1"/>
  <c r="P29" i="14"/>
  <c r="R28" i="14"/>
  <c r="Q30" i="14"/>
  <c r="R29" i="14"/>
  <c r="W28" i="14" l="1"/>
  <c r="X28" i="14"/>
  <c r="X29" i="14"/>
  <c r="W29" i="14"/>
  <c r="S29" i="14"/>
  <c r="P30" i="14"/>
  <c r="R30" i="14"/>
  <c r="Q31" i="14"/>
  <c r="Q32" i="14" l="1"/>
  <c r="P31" i="14"/>
  <c r="R31" i="14" s="1"/>
  <c r="S30" i="14"/>
  <c r="X30" i="14"/>
  <c r="W30" i="14"/>
  <c r="X31" i="14" l="1"/>
  <c r="W31" i="14"/>
  <c r="S31" i="14"/>
  <c r="P32" i="14"/>
  <c r="Q33" i="14"/>
  <c r="R32" i="14"/>
  <c r="Q34" i="14" l="1"/>
  <c r="X32" i="14"/>
  <c r="W32" i="14"/>
  <c r="S32" i="14"/>
  <c r="P33" i="14"/>
  <c r="R33" i="14" s="1"/>
  <c r="X33" i="14" l="1"/>
  <c r="W33" i="14"/>
  <c r="S33" i="14"/>
  <c r="P34" i="14"/>
  <c r="R34" i="14"/>
  <c r="Q35" i="14"/>
  <c r="X34" i="14" l="1"/>
  <c r="W34" i="14"/>
  <c r="Q36" i="14"/>
  <c r="P35" i="14"/>
  <c r="S34" i="14"/>
  <c r="S35" i="14" l="1"/>
  <c r="P36" i="14"/>
  <c r="R35" i="14"/>
  <c r="Q37" i="14"/>
  <c r="R36" i="14"/>
  <c r="X35" i="14" l="1"/>
  <c r="W35" i="14"/>
  <c r="S36" i="14"/>
  <c r="P37" i="14"/>
  <c r="W36" i="14"/>
  <c r="X36" i="14"/>
  <c r="Q38" i="14"/>
  <c r="R37" i="14"/>
  <c r="X37" i="14" l="1"/>
  <c r="W37" i="14"/>
  <c r="Q39" i="14"/>
  <c r="S37" i="14"/>
  <c r="P38" i="14"/>
  <c r="R38" i="14" s="1"/>
  <c r="X38" i="14" l="1"/>
  <c r="W38" i="14"/>
  <c r="S38" i="14"/>
  <c r="P39" i="14"/>
  <c r="S39" i="14" s="1"/>
  <c r="R39" i="14" l="1"/>
  <c r="X39" i="14" l="1"/>
  <c r="W39" i="14"/>
</calcChain>
</file>

<file path=xl/sharedStrings.xml><?xml version="1.0" encoding="utf-8"?>
<sst xmlns="http://schemas.openxmlformats.org/spreadsheetml/2006/main" count="24" uniqueCount="23">
  <si>
    <t>使用上の注意</t>
  </si>
  <si>
    <t>こちらの計算用のエクセルは、darecan.comで作成されたものです。</t>
  </si>
  <si>
    <t>2次配布や計算式などの編集してのご使用はご連慮ください。</t>
  </si>
  <si>
    <t>https://darekan.com/</t>
  </si>
  <si>
    <t>←配布ではなく、こちらのサイトよりダウンロードするようにお願いします。</t>
  </si>
  <si>
    <t>また、計算結果について保証するものではありませんので、個人の責任でお使いください。</t>
  </si>
  <si>
    <t>お気づきの点がございましたらサイトよりコメントいただければ幸いです。</t>
  </si>
  <si>
    <t>入力セル</t>
  </si>
  <si>
    <t>計算セル</t>
  </si>
  <si>
    <t>f[Hz]</t>
  </si>
  <si>
    <t>ω[rad/s]</t>
  </si>
  <si>
    <t>R1[Ω]</t>
  </si>
  <si>
    <t>L1[H]</t>
  </si>
  <si>
    <t>C1[F]</t>
  </si>
  <si>
    <t>θ[°]</t>
  </si>
  <si>
    <t>Vin[V]</t>
  </si>
  <si>
    <t>Vref[V]</t>
  </si>
  <si>
    <t>Vout[V]</t>
  </si>
  <si>
    <t>Gain[dB]</t>
  </si>
  <si>
    <t>Gain</t>
  </si>
  <si>
    <t>■RLC BEF 1次</t>
  </si>
  <si>
    <t>fo[Hz]</t>
  </si>
  <si>
    <t>foの周波数は通さない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</si>
</sst>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0"/>
  </numFmts>
  <fonts count="8">
    <font>
      <sz val="11"/>
      <color theme="1"/>
      <name val="UD Digi Kyokasho NK-R"/>
      <family val="2"/>
      <charset val="128"/>
    </font>
    <font>
      <u/>
      <sz val="11"/>
      <color theme="1"/>
      <name val="UD Digi Kyokasho NK-R"/>
      <family val="2"/>
      <charset val="128"/>
    </font>
    <font>
      <u/>
      <sz val="11"/>
      <color theme="10"/>
      <name val="Calibri"/>
      <family val="2"/>
      <scheme val="minor"/>
    </font>
    <font>
      <sz val="11"/>
      <name val="ＭＳ Ｐゴシック"/>
      <family val="3"/>
      <charset val="128"/>
    </font>
    <font>
      <b/>
      <u/>
      <sz val="11"/>
      <color indexed="12"/>
      <name val="Meiryo UI"/>
      <family val="3"/>
      <charset val="128"/>
    </font>
    <font>
      <sz val="11"/>
      <name val="Meiryo UI"/>
      <family val="3"/>
      <charset val="128"/>
    </font>
    <font>
      <b/>
      <sz val="11"/>
      <color indexed="12"/>
      <name val="Meiryo UI"/>
      <family val="3"/>
      <charset val="128"/>
    </font>
    <font>
      <sz val="11"/>
      <color rgb="FFFF0000"/>
      <name val="Meiryo UI"/>
      <family val="3"/>
      <charset val="128"/>
    </font>
  </fonts>
  <fills count="4">
    <fill>
      <patternFill patternType="none"/>
    </fill>
    <fill>
      <patternFill patternType="gray125"/>
    </fill>
    <fill>
      <patternFill patternType="solid">
        <fgColor rgb="FFFFFF00"/>
        <bgColor indexed="64"/>
      </patternFill>
    </fill>
    <fill>
      <patternFill patternType="solid">
        <fgColor rgb="FFCCFFFF"/>
        <bgColor indexed="64"/>
      </patternFill>
    </fill>
  </fills>
  <borders count="3">
    <border>
      <left/>
      <right/>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2" fillId="0" borderId="0" applyNumberFormat="0" applyFill="0" applyBorder="0" applyAlignment="0" applyProtection="0"/>
    <xf numFmtId="0" fontId="3" fillId="0" borderId="0"/>
  </cellStyleXfs>
  <cellXfs count="18">
    <xf numFmtId="0" fontId="0" fillId="0" borderId="0" xfId="0"/>
    <xf numFmtId="0" fontId="1" fillId="0" borderId="0" xfId="0" applyFont="1"/>
    <xf numFmtId="0" fontId="2" fillId="0" borderId="0" xfId="1"/>
    <xf numFmtId="0" fontId="4" fillId="0" borderId="1" xfId="2" applyFont="1" applyBorder="1"/>
    <xf numFmtId="0" fontId="5" fillId="0" borderId="0" xfId="2" applyFont="1"/>
    <xf numFmtId="0" fontId="6" fillId="0" borderId="0" xfId="2" applyFont="1"/>
    <xf numFmtId="0" fontId="5" fillId="0" borderId="2" xfId="2" applyFont="1" applyBorder="1"/>
    <xf numFmtId="0" fontId="5" fillId="2" borderId="0" xfId="2" applyFont="1" applyFill="1"/>
    <xf numFmtId="0" fontId="5" fillId="3" borderId="2" xfId="2" applyFont="1" applyFill="1" applyBorder="1"/>
    <xf numFmtId="0" fontId="5" fillId="3" borderId="0" xfId="2" applyFont="1" applyFill="1"/>
    <xf numFmtId="0" fontId="5" fillId="0" borderId="2" xfId="2" applyFont="1" applyBorder="1" applyAlignment="1">
      <alignment shrinkToFit="1"/>
    </xf>
    <xf numFmtId="0" fontId="5" fillId="2" borderId="2" xfId="2" applyFont="1" applyFill="1" applyBorder="1"/>
    <xf numFmtId="164" fontId="5" fillId="3" borderId="2" xfId="2" applyNumberFormat="1" applyFont="1" applyFill="1" applyBorder="1" applyAlignment="1">
      <alignment shrinkToFit="1"/>
    </xf>
    <xf numFmtId="165" fontId="7" fillId="3" borderId="2" xfId="2" applyNumberFormat="1" applyFont="1" applyFill="1" applyBorder="1"/>
    <xf numFmtId="0" fontId="7" fillId="3" borderId="2" xfId="2" applyFont="1" applyFill="1" applyBorder="1"/>
    <xf numFmtId="0" fontId="5" fillId="2" borderId="2" xfId="2" applyFont="1" applyFill="1" applyBorder="1" applyAlignment="1">
      <alignment shrinkToFit="1"/>
    </xf>
    <xf numFmtId="165" fontId="5" fillId="3" borderId="2" xfId="2" applyNumberFormat="1" applyFont="1" applyFill="1" applyBorder="1" applyAlignment="1">
      <alignment shrinkToFit="1"/>
    </xf>
    <xf numFmtId="0" fontId="5" fillId="3" borderId="2" xfId="2" applyFont="1" applyFill="1" applyBorder="1" applyAlignment="1">
      <alignment shrinkToFit="1"/>
    </xf>
  </cellXfs>
  <cellStyles count="3">
    <cellStyle name="ハイパーリンク" xfId="1" builtinId="8"/>
    <cellStyle name="標準" xfId="0" builtinId="0"/>
    <cellStyle name="標準 2" xfId="2" xr:uid="{A20CEBCA-DF01-4FBF-8B69-5843B44DFC1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92083889744968"/>
          <c:y val="5.0925925925925923E-2"/>
          <c:w val="0.73475595968919472"/>
          <c:h val="0.82407407407407407"/>
        </c:manualLayout>
      </c:layout>
      <c:scatterChart>
        <c:scatterStyle val="smoothMarker"/>
        <c:varyColors val="0"/>
        <c:ser>
          <c:idx val="0"/>
          <c:order val="0"/>
          <c:tx>
            <c:strRef>
              <c:f>'RLC BEF 1次'!$R$14</c:f>
              <c:strCache>
                <c:ptCount val="1"/>
                <c:pt idx="0">
                  <c:v>Gain</c:v>
                </c:pt>
              </c:strCache>
            </c:strRef>
          </c:tx>
          <c:spPr>
            <a:ln w="19050" cap="rnd">
              <a:solidFill>
                <a:schemeClr val="accent1"/>
              </a:solidFill>
              <a:round/>
            </a:ln>
            <a:effectLst/>
          </c:spPr>
          <c:marker>
            <c:symbol val="circle"/>
            <c:size val="5"/>
            <c:spPr>
              <a:solidFill>
                <a:schemeClr val="accent1"/>
              </a:solidFill>
              <a:ln w="9525">
                <a:solidFill>
                  <a:schemeClr val="accent1"/>
                </a:solidFill>
              </a:ln>
              <a:effectLst/>
            </c:spPr>
          </c:marker>
          <c:xVal>
            <c:numRef>
              <c:f>'RLC BEF 1次'!$M$15:$M$39</c:f>
              <c:numCache>
                <c:formatCode>General</c:formatCode>
                <c:ptCount val="25"/>
                <c:pt idx="0">
                  <c:v>1</c:v>
                </c:pt>
                <c:pt idx="1">
                  <c:v>2</c:v>
                </c:pt>
                <c:pt idx="2">
                  <c:v>3.5</c:v>
                </c:pt>
                <c:pt idx="3">
                  <c:v>6</c:v>
                </c:pt>
                <c:pt idx="4">
                  <c:v>10</c:v>
                </c:pt>
                <c:pt idx="5">
                  <c:v>20</c:v>
                </c:pt>
                <c:pt idx="6">
                  <c:v>35</c:v>
                </c:pt>
                <c:pt idx="7">
                  <c:v>60</c:v>
                </c:pt>
                <c:pt idx="8">
                  <c:v>100</c:v>
                </c:pt>
                <c:pt idx="9">
                  <c:v>200</c:v>
                </c:pt>
                <c:pt idx="10">
                  <c:v>350</c:v>
                </c:pt>
                <c:pt idx="11">
                  <c:v>600</c:v>
                </c:pt>
                <c:pt idx="12">
                  <c:v>1000</c:v>
                </c:pt>
                <c:pt idx="13">
                  <c:v>2000</c:v>
                </c:pt>
                <c:pt idx="14">
                  <c:v>3500</c:v>
                </c:pt>
                <c:pt idx="15">
                  <c:v>6000</c:v>
                </c:pt>
                <c:pt idx="16">
                  <c:v>10000</c:v>
                </c:pt>
                <c:pt idx="17">
                  <c:v>20000</c:v>
                </c:pt>
                <c:pt idx="18">
                  <c:v>35000</c:v>
                </c:pt>
                <c:pt idx="19">
                  <c:v>60000</c:v>
                </c:pt>
                <c:pt idx="20">
                  <c:v>100000</c:v>
                </c:pt>
                <c:pt idx="21">
                  <c:v>200000</c:v>
                </c:pt>
                <c:pt idx="22">
                  <c:v>350000</c:v>
                </c:pt>
                <c:pt idx="23">
                  <c:v>600000</c:v>
                </c:pt>
                <c:pt idx="24">
                  <c:v>1000000</c:v>
                </c:pt>
              </c:numCache>
            </c:numRef>
          </c:xVal>
          <c:yVal>
            <c:numRef>
              <c:f>'RLC BEF 1次'!$R$15:$R$39</c:f>
              <c:numCache>
                <c:formatCode>0.000</c:formatCode>
                <c:ptCount val="25"/>
                <c:pt idx="0">
                  <c:v>0.99803190295428257</c:v>
                </c:pt>
                <c:pt idx="1">
                  <c:v>0.99219659103603663</c:v>
                </c:pt>
                <c:pt idx="2">
                  <c:v>0.97666238601250543</c:v>
                </c:pt>
                <c:pt idx="3">
                  <c:v>0.93571356540954498</c:v>
                </c:pt>
                <c:pt idx="4">
                  <c:v>0.84672355408572308</c:v>
                </c:pt>
                <c:pt idx="5">
                  <c:v>0.62261678241428975</c:v>
                </c:pt>
                <c:pt idx="6">
                  <c:v>0.41377506018595761</c:v>
                </c:pt>
                <c:pt idx="7">
                  <c:v>0.25605097553223266</c:v>
                </c:pt>
                <c:pt idx="8">
                  <c:v>0.15657145757976126</c:v>
                </c:pt>
                <c:pt idx="9">
                  <c:v>7.8081718011298512E-2</c:v>
                </c:pt>
                <c:pt idx="10">
                  <c:v>4.3233265320420107E-2</c:v>
                </c:pt>
                <c:pt idx="11">
                  <c:v>2.2750023086709072E-2</c:v>
                </c:pt>
                <c:pt idx="12">
                  <c:v>9.631862183656973E-3</c:v>
                </c:pt>
                <c:pt idx="13">
                  <c:v>4.6085745183219728E-3</c:v>
                </c:pt>
                <c:pt idx="14">
                  <c:v>1.7441211109438245E-2</c:v>
                </c:pt>
                <c:pt idx="15">
                  <c:v>3.5025026153318962E-2</c:v>
                </c:pt>
                <c:pt idx="16">
                  <c:v>6.112578860068283E-2</c:v>
                </c:pt>
                <c:pt idx="17">
                  <c:v>0.12390569885628508</c:v>
                </c:pt>
                <c:pt idx="18">
                  <c:v>0.21435563464020707</c:v>
                </c:pt>
                <c:pt idx="19">
                  <c:v>0.35253897875331819</c:v>
                </c:pt>
                <c:pt idx="20">
                  <c:v>0.53192141576088658</c:v>
                </c:pt>
                <c:pt idx="21">
                  <c:v>0.7824597724434964</c:v>
                </c:pt>
                <c:pt idx="22">
                  <c:v>0.91030050246992722</c:v>
                </c:pt>
                <c:pt idx="23">
                  <c:v>0.96657258160275361</c:v>
                </c:pt>
                <c:pt idx="24">
                  <c:v>0.9875704303516798</c:v>
                </c:pt>
              </c:numCache>
            </c:numRef>
          </c:yVal>
          <c:smooth val="1"/>
          <c:extLst>
            <c:ext xmlns:c16="http://schemas.microsoft.com/office/drawing/2014/chart" uri="{C3380CC4-5D6E-409C-BE32-E72D297353CC}">
              <c16:uniqueId val="{00000000-DDD2-4105-8D66-07CCCA57C0F8}"/>
            </c:ext>
          </c:extLst>
        </c:ser>
        <c:dLbls>
          <c:showLegendKey val="0"/>
          <c:showVal val="0"/>
          <c:showCatName val="0"/>
          <c:showSerName val="0"/>
          <c:showPercent val="0"/>
          <c:showBubbleSize val="0"/>
        </c:dLbls>
        <c:axId val="1077492240"/>
        <c:axId val="1077489944"/>
      </c:scatterChart>
      <c:scatterChart>
        <c:scatterStyle val="smoothMarker"/>
        <c:varyColors val="0"/>
        <c:ser>
          <c:idx val="1"/>
          <c:order val="1"/>
          <c:tx>
            <c:strRef>
              <c:f>'RLC BEF 1次'!$S$14</c:f>
              <c:strCache>
                <c:ptCount val="1"/>
                <c:pt idx="0">
                  <c:v>θ[°]</c:v>
                </c:pt>
              </c:strCache>
            </c:strRef>
          </c:tx>
          <c:spPr>
            <a:ln w="19050" cap="rnd">
              <a:solidFill>
                <a:schemeClr val="accent2"/>
              </a:solidFill>
              <a:round/>
            </a:ln>
            <a:effectLst/>
          </c:spPr>
          <c:marker>
            <c:symbol val="circle"/>
            <c:size val="5"/>
            <c:spPr>
              <a:solidFill>
                <a:schemeClr val="accent2"/>
              </a:solidFill>
              <a:ln w="9525">
                <a:solidFill>
                  <a:schemeClr val="accent2"/>
                </a:solidFill>
              </a:ln>
              <a:effectLst/>
            </c:spPr>
          </c:marker>
          <c:xVal>
            <c:numRef>
              <c:f>'RLC BEF 1次'!$M$15:$M$39</c:f>
              <c:numCache>
                <c:formatCode>General</c:formatCode>
                <c:ptCount val="25"/>
                <c:pt idx="0">
                  <c:v>1</c:v>
                </c:pt>
                <c:pt idx="1">
                  <c:v>2</c:v>
                </c:pt>
                <c:pt idx="2">
                  <c:v>3.5</c:v>
                </c:pt>
                <c:pt idx="3">
                  <c:v>6</c:v>
                </c:pt>
                <c:pt idx="4">
                  <c:v>10</c:v>
                </c:pt>
                <c:pt idx="5">
                  <c:v>20</c:v>
                </c:pt>
                <c:pt idx="6">
                  <c:v>35</c:v>
                </c:pt>
                <c:pt idx="7">
                  <c:v>60</c:v>
                </c:pt>
                <c:pt idx="8">
                  <c:v>100</c:v>
                </c:pt>
                <c:pt idx="9">
                  <c:v>200</c:v>
                </c:pt>
                <c:pt idx="10">
                  <c:v>350</c:v>
                </c:pt>
                <c:pt idx="11">
                  <c:v>600</c:v>
                </c:pt>
                <c:pt idx="12">
                  <c:v>1000</c:v>
                </c:pt>
                <c:pt idx="13">
                  <c:v>2000</c:v>
                </c:pt>
                <c:pt idx="14">
                  <c:v>3500</c:v>
                </c:pt>
                <c:pt idx="15">
                  <c:v>6000</c:v>
                </c:pt>
                <c:pt idx="16">
                  <c:v>10000</c:v>
                </c:pt>
                <c:pt idx="17">
                  <c:v>20000</c:v>
                </c:pt>
                <c:pt idx="18">
                  <c:v>35000</c:v>
                </c:pt>
                <c:pt idx="19">
                  <c:v>60000</c:v>
                </c:pt>
                <c:pt idx="20">
                  <c:v>100000</c:v>
                </c:pt>
                <c:pt idx="21">
                  <c:v>200000</c:v>
                </c:pt>
                <c:pt idx="22">
                  <c:v>350000</c:v>
                </c:pt>
                <c:pt idx="23">
                  <c:v>600000</c:v>
                </c:pt>
                <c:pt idx="24">
                  <c:v>1000000</c:v>
                </c:pt>
              </c:numCache>
            </c:numRef>
          </c:xVal>
          <c:yVal>
            <c:numRef>
              <c:f>'RLC BEF 1次'!$S$15:$S$39</c:f>
              <c:numCache>
                <c:formatCode>General</c:formatCode>
                <c:ptCount val="25"/>
                <c:pt idx="0">
                  <c:v>176.40472480449694</c:v>
                </c:pt>
                <c:pt idx="1">
                  <c:v>172.83753300022576</c:v>
                </c:pt>
                <c:pt idx="2">
                  <c:v>167.59736080261121</c:v>
                </c:pt>
                <c:pt idx="3">
                  <c:v>159.34373383033829</c:v>
                </c:pt>
                <c:pt idx="4">
                  <c:v>147.85707338029758</c:v>
                </c:pt>
                <c:pt idx="5">
                  <c:v>128.50747861583062</c:v>
                </c:pt>
                <c:pt idx="6">
                  <c:v>114.44219984870904</c:v>
                </c:pt>
                <c:pt idx="7">
                  <c:v>104.83586930635124</c:v>
                </c:pt>
                <c:pt idx="8">
                  <c:v>99.007947021604465</c:v>
                </c:pt>
                <c:pt idx="9">
                  <c:v>94.478311312131922</c:v>
                </c:pt>
                <c:pt idx="10">
                  <c:v>92.477855946321881</c:v>
                </c:pt>
                <c:pt idx="11">
                  <c:v>91.303592771871706</c:v>
                </c:pt>
                <c:pt idx="12">
                  <c:v>90.551873585339635</c:v>
                </c:pt>
                <c:pt idx="13">
                  <c:v>89.735947195821879</c:v>
                </c:pt>
                <c:pt idx="14">
                  <c:v>89.000641542683184</c:v>
                </c:pt>
                <c:pt idx="15">
                  <c:v>87.992803292431105</c:v>
                </c:pt>
                <c:pt idx="16">
                  <c:v>86.495565673163441</c:v>
                </c:pt>
                <c:pt idx="17">
                  <c:v>82.882434328987912</c:v>
                </c:pt>
                <c:pt idx="18">
                  <c:v>77.622273438766811</c:v>
                </c:pt>
                <c:pt idx="19">
                  <c:v>69.357310744155001</c:v>
                </c:pt>
                <c:pt idx="20">
                  <c:v>57.864630695446287</c:v>
                </c:pt>
                <c:pt idx="21">
                  <c:v>38.513655143991208</c:v>
                </c:pt>
                <c:pt idx="22">
                  <c:v>24.453088175876431</c:v>
                </c:pt>
                <c:pt idx="23">
                  <c:v>14.856151189190324</c:v>
                </c:pt>
                <c:pt idx="24">
                  <c:v>9.04308360691698</c:v>
                </c:pt>
              </c:numCache>
            </c:numRef>
          </c:yVal>
          <c:smooth val="1"/>
          <c:extLst>
            <c:ext xmlns:c16="http://schemas.microsoft.com/office/drawing/2014/chart" uri="{C3380CC4-5D6E-409C-BE32-E72D297353CC}">
              <c16:uniqueId val="{00000001-DDD2-4105-8D66-07CCCA57C0F8}"/>
            </c:ext>
          </c:extLst>
        </c:ser>
        <c:dLbls>
          <c:showLegendKey val="0"/>
          <c:showVal val="0"/>
          <c:showCatName val="0"/>
          <c:showSerName val="0"/>
          <c:showPercent val="0"/>
          <c:showBubbleSize val="0"/>
        </c:dLbls>
        <c:axId val="998995784"/>
        <c:axId val="998995456"/>
      </c:scatterChart>
      <c:valAx>
        <c:axId val="1077492240"/>
        <c:scaling>
          <c:logBase val="10"/>
          <c:orientation val="minMax"/>
        </c:scaling>
        <c:delete val="0"/>
        <c:axPos val="b"/>
        <c:majorGridlines>
          <c:spPr>
            <a:ln w="9525" cap="flat" cmpd="sng" algn="ctr">
              <a:solidFill>
                <a:schemeClr val="tx1">
                  <a:lumMod val="15000"/>
                  <a:lumOff val="85000"/>
                </a:schemeClr>
              </a:solidFill>
              <a:round/>
            </a:ln>
            <a:effectLst/>
          </c:spPr>
        </c:majorGridlines>
        <c:minorGridlines>
          <c:spPr>
            <a:ln w="9525" cap="flat" cmpd="sng" algn="ctr">
              <a:solidFill>
                <a:schemeClr val="tx1">
                  <a:lumMod val="5000"/>
                  <a:lumOff val="95000"/>
                </a:schemeClr>
              </a:solidFill>
              <a:round/>
            </a:ln>
            <a:effectLst/>
          </c:spPr>
        </c:min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ja-JP" altLang="en-US"/>
                  <a:t>周波数</a:t>
                </a:r>
                <a:r>
                  <a:rPr lang="en-US" altLang="ja-JP"/>
                  <a:t>f[Hz]</a:t>
                </a:r>
                <a:endParaRPr lang="ja-JP" altLang="en-US"/>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77489944"/>
        <c:crosses val="autoZero"/>
        <c:crossBetween val="midCat"/>
      </c:valAx>
      <c:valAx>
        <c:axId val="107748994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ja-JP" altLang="en-US"/>
                  <a:t>増幅率</a:t>
                </a:r>
                <a:r>
                  <a:rPr lang="en-US" altLang="ja-JP"/>
                  <a:t>Gain[-]</a:t>
                </a:r>
                <a:endParaRPr lang="ja-JP" altLang="en-US"/>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77492240"/>
        <c:crosses val="autoZero"/>
        <c:crossBetween val="midCat"/>
      </c:valAx>
      <c:valAx>
        <c:axId val="998995456"/>
        <c:scaling>
          <c:orientation val="minMax"/>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ja-JP" altLang="en-US"/>
                  <a:t>位相遅れ</a:t>
                </a:r>
                <a:r>
                  <a:rPr lang="en-US" altLang="ja-JP"/>
                  <a:t>[°]</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out"/>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98995784"/>
        <c:crosses val="max"/>
        <c:crossBetween val="midCat"/>
      </c:valAx>
      <c:valAx>
        <c:axId val="998995784"/>
        <c:scaling>
          <c:logBase val="10"/>
          <c:orientation val="minMax"/>
        </c:scaling>
        <c:delete val="1"/>
        <c:axPos val="b"/>
        <c:numFmt formatCode="General" sourceLinked="1"/>
        <c:majorTickMark val="out"/>
        <c:minorTickMark val="none"/>
        <c:tickLblPos val="nextTo"/>
        <c:crossAx val="998995456"/>
        <c:crosses val="autoZero"/>
        <c:crossBetween val="midCat"/>
      </c:valAx>
      <c:spPr>
        <a:noFill/>
        <a:ln>
          <a:noFill/>
        </a:ln>
        <a:effectLst/>
      </c:spPr>
    </c:plotArea>
    <c:legend>
      <c:legendPos val="r"/>
      <c:layout>
        <c:manualLayout>
          <c:xMode val="edge"/>
          <c:yMode val="edge"/>
          <c:x val="0.66307349553336081"/>
          <c:y val="0.32082373924083485"/>
          <c:w val="0.19468932122971597"/>
          <c:h val="0.19381763040120908"/>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oneCellAnchor>
    <xdr:from>
      <xdr:col>20</xdr:col>
      <xdr:colOff>75365</xdr:colOff>
      <xdr:row>4</xdr:row>
      <xdr:rowOff>193640</xdr:rowOff>
    </xdr:from>
    <xdr:ext cx="1282212" cy="264560"/>
    <mc:AlternateContent xmlns:mc="http://schemas.openxmlformats.org/markup-compatibility/2006">
      <mc:Choice xmlns:a14="http://schemas.microsoft.com/office/drawing/2010/main" Requires="a14">
        <xdr:sp macro="" textlink="">
          <xdr:nvSpPr>
            <xdr:cNvPr id="2" name="テキスト ボックス 1">
              <a:extLst>
                <a:ext uri="{FF2B5EF4-FFF2-40B4-BE49-F238E27FC236}">
                  <a16:creationId xmlns:a16="http://schemas.microsoft.com/office/drawing/2014/main" id="{B984A02A-67DB-434E-A17A-729B0C024452}"/>
                </a:ext>
              </a:extLst>
            </xdr:cNvPr>
            <xdr:cNvSpPr txBox="1"/>
          </xdr:nvSpPr>
          <xdr:spPr>
            <a:xfrm>
              <a:off x="11457740" y="993740"/>
              <a:ext cx="128221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l"/>
              <a14:m>
                <m:oMathPara xmlns:m="http://schemas.openxmlformats.org/officeDocument/2006/math">
                  <m:oMathParaPr>
                    <m:jc m:val="centerGroup"/>
                  </m:oMathParaPr>
                  <m:oMath xmlns:m="http://schemas.openxmlformats.org/officeDocument/2006/math">
                    <m:r>
                      <a:rPr kumimoji="1" lang="en-US" sz="1100" b="0" i="1">
                        <a:solidFill>
                          <a:schemeClr val="tx1"/>
                        </a:solidFill>
                        <a:effectLst/>
                        <a:latin typeface="Cambria Math" panose="02040503050406030204" pitchFamily="18" charset="0"/>
                        <a:ea typeface="+mn-ea"/>
                        <a:cs typeface="+mn-cs"/>
                      </a:rPr>
                      <m:t>𝑓</m:t>
                    </m:r>
                    <m:d>
                      <m:dPr>
                        <m:begChr m:val="["/>
                        <m:endChr m:val="]"/>
                        <m:ctrlPr>
                          <a:rPr kumimoji="1" lang="en-US" sz="1100" b="0" i="1">
                            <a:solidFill>
                              <a:schemeClr val="tx1"/>
                            </a:solidFill>
                            <a:effectLst/>
                            <a:latin typeface="Cambria Math" panose="02040503050406030204" pitchFamily="18" charset="0"/>
                            <a:ea typeface="+mn-ea"/>
                            <a:cs typeface="+mn-cs"/>
                          </a:rPr>
                        </m:ctrlPr>
                      </m:dPr>
                      <m:e>
                        <m:r>
                          <a:rPr kumimoji="1" lang="en-US" sz="1100" b="0" i="1">
                            <a:solidFill>
                              <a:schemeClr val="tx1"/>
                            </a:solidFill>
                            <a:effectLst/>
                            <a:latin typeface="Cambria Math" panose="02040503050406030204" pitchFamily="18" charset="0"/>
                            <a:ea typeface="+mn-ea"/>
                            <a:cs typeface="+mn-cs"/>
                          </a:rPr>
                          <m:t>𝐻𝑧</m:t>
                        </m:r>
                      </m:e>
                    </m:d>
                    <m:r>
                      <a:rPr kumimoji="1" lang="en-US" sz="1100" b="0" i="1">
                        <a:solidFill>
                          <a:schemeClr val="tx1"/>
                        </a:solidFill>
                        <a:effectLst/>
                        <a:latin typeface="Cambria Math" panose="02040503050406030204" pitchFamily="18" charset="0"/>
                        <a:ea typeface="+mn-ea"/>
                        <a:cs typeface="+mn-cs"/>
                      </a:rPr>
                      <m:t>=2</m:t>
                    </m:r>
                    <m:r>
                      <a:rPr kumimoji="1" lang="en-US" sz="1100" b="0" i="1">
                        <a:solidFill>
                          <a:schemeClr val="tx1"/>
                        </a:solidFill>
                        <a:effectLst/>
                        <a:latin typeface="Cambria Math" panose="02040503050406030204" pitchFamily="18" charset="0"/>
                        <a:ea typeface="Cambria Math" panose="02040503050406030204" pitchFamily="18" charset="0"/>
                        <a:cs typeface="+mn-cs"/>
                      </a:rPr>
                      <m:t>𝜋</m:t>
                    </m:r>
                    <m:r>
                      <a:rPr kumimoji="1" lang="en-US" sz="1100" b="0" i="1">
                        <a:solidFill>
                          <a:schemeClr val="tx1"/>
                        </a:solidFill>
                        <a:effectLst/>
                        <a:latin typeface="Cambria Math" panose="02040503050406030204" pitchFamily="18" charset="0"/>
                        <a:ea typeface="+mn-ea"/>
                        <a:cs typeface="+mn-cs"/>
                      </a:rPr>
                      <m:t>𝜔</m:t>
                    </m:r>
                  </m:oMath>
                </m:oMathPara>
              </a14:m>
              <a:endParaRPr kumimoji="1" lang="en-US" sz="1100" b="0" i="1">
                <a:solidFill>
                  <a:schemeClr val="tx1"/>
                </a:solidFill>
                <a:effectLst/>
                <a:latin typeface="+mn-lt"/>
                <a:ea typeface="+mn-ea"/>
                <a:cs typeface="+mn-cs"/>
              </a:endParaRPr>
            </a:p>
          </xdr:txBody>
        </xdr:sp>
      </mc:Choice>
      <mc:Fallback>
        <xdr:sp macro="" textlink="">
          <xdr:nvSpPr>
            <xdr:cNvPr id="2" name="テキスト ボックス 1">
              <a:extLst>
                <a:ext uri="{FF2B5EF4-FFF2-40B4-BE49-F238E27FC236}">
                  <a16:creationId xmlns:a16="http://schemas.microsoft.com/office/drawing/2014/main" id="{B984A02A-67DB-434E-A17A-729B0C024452}"/>
                </a:ext>
              </a:extLst>
            </xdr:cNvPr>
            <xdr:cNvSpPr txBox="1"/>
          </xdr:nvSpPr>
          <xdr:spPr>
            <a:xfrm>
              <a:off x="11457740" y="993740"/>
              <a:ext cx="128221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l"/>
              <a:r>
                <a:rPr kumimoji="1" lang="en-US" sz="1100" b="0" i="0">
                  <a:solidFill>
                    <a:schemeClr val="tx1"/>
                  </a:solidFill>
                  <a:effectLst/>
                  <a:latin typeface="Cambria Math" panose="02040503050406030204" pitchFamily="18" charset="0"/>
                  <a:ea typeface="+mn-ea"/>
                  <a:cs typeface="+mn-cs"/>
                </a:rPr>
                <a:t>𝑓[𝐻𝑧]=2</a:t>
              </a:r>
              <a:r>
                <a:rPr kumimoji="1" lang="en-US" sz="1100" b="0" i="0">
                  <a:solidFill>
                    <a:schemeClr val="tx1"/>
                  </a:solidFill>
                  <a:effectLst/>
                  <a:latin typeface="Cambria Math" panose="02040503050406030204" pitchFamily="18" charset="0"/>
                  <a:ea typeface="Cambria Math" panose="02040503050406030204" pitchFamily="18" charset="0"/>
                  <a:cs typeface="+mn-cs"/>
                </a:rPr>
                <a:t>𝜋</a:t>
              </a:r>
              <a:r>
                <a:rPr kumimoji="1" lang="en-US" sz="1100" b="0" i="0">
                  <a:solidFill>
                    <a:schemeClr val="tx1"/>
                  </a:solidFill>
                  <a:effectLst/>
                  <a:latin typeface="Cambria Math" panose="02040503050406030204" pitchFamily="18" charset="0"/>
                  <a:ea typeface="+mn-ea"/>
                  <a:cs typeface="+mn-cs"/>
                </a:rPr>
                <a:t>𝜔</a:t>
              </a:r>
              <a:endParaRPr kumimoji="1" lang="en-US" sz="1100" b="0" i="1">
                <a:solidFill>
                  <a:schemeClr val="tx1"/>
                </a:solidFill>
                <a:effectLst/>
                <a:latin typeface="+mn-lt"/>
                <a:ea typeface="+mn-ea"/>
                <a:cs typeface="+mn-cs"/>
              </a:endParaRPr>
            </a:p>
          </xdr:txBody>
        </xdr:sp>
      </mc:Fallback>
    </mc:AlternateContent>
    <xdr:clientData/>
  </xdr:oneCellAnchor>
  <xdr:oneCellAnchor>
    <xdr:from>
      <xdr:col>20</xdr:col>
      <xdr:colOff>24076</xdr:colOff>
      <xdr:row>3</xdr:row>
      <xdr:rowOff>114091</xdr:rowOff>
    </xdr:from>
    <xdr:ext cx="1194289" cy="264560"/>
    <mc:AlternateContent xmlns:mc="http://schemas.openxmlformats.org/markup-compatibility/2006">
      <mc:Choice xmlns:a14="http://schemas.microsoft.com/office/drawing/2010/main" Requires="a14">
        <xdr:sp macro="" textlink="">
          <xdr:nvSpPr>
            <xdr:cNvPr id="3" name="テキスト ボックス 2">
              <a:extLst>
                <a:ext uri="{FF2B5EF4-FFF2-40B4-BE49-F238E27FC236}">
                  <a16:creationId xmlns:a16="http://schemas.microsoft.com/office/drawing/2014/main" id="{2CEC3047-E450-4C11-8E2E-CF4F7D2C5B24}"/>
                </a:ext>
              </a:extLst>
            </xdr:cNvPr>
            <xdr:cNvSpPr txBox="1"/>
          </xdr:nvSpPr>
          <xdr:spPr>
            <a:xfrm>
              <a:off x="11406451" y="714166"/>
              <a:ext cx="1194289"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l"/>
              <a14:m>
                <m:oMathPara xmlns:m="http://schemas.openxmlformats.org/officeDocument/2006/math">
                  <m:oMathParaPr>
                    <m:jc m:val="centerGroup"/>
                  </m:oMathParaPr>
                  <m:oMath xmlns:m="http://schemas.openxmlformats.org/officeDocument/2006/math">
                    <m:r>
                      <a:rPr kumimoji="1" lang="en-US" sz="1100" b="0" i="1">
                        <a:solidFill>
                          <a:schemeClr val="tx1"/>
                        </a:solidFill>
                        <a:effectLst/>
                        <a:latin typeface="Cambria Math" panose="02040503050406030204" pitchFamily="18" charset="0"/>
                        <a:ea typeface="+mn-ea"/>
                        <a:cs typeface="+mn-cs"/>
                      </a:rPr>
                      <m:t>𝜔</m:t>
                    </m:r>
                    <m:d>
                      <m:dPr>
                        <m:begChr m:val="["/>
                        <m:endChr m:val="]"/>
                        <m:ctrlPr>
                          <a:rPr kumimoji="1" lang="en-US" sz="1100" b="0" i="1">
                            <a:solidFill>
                              <a:schemeClr val="tx1"/>
                            </a:solidFill>
                            <a:effectLst/>
                            <a:latin typeface="Cambria Math" panose="02040503050406030204" pitchFamily="18" charset="0"/>
                            <a:ea typeface="+mn-ea"/>
                            <a:cs typeface="+mn-cs"/>
                          </a:rPr>
                        </m:ctrlPr>
                      </m:dPr>
                      <m:e>
                        <m:r>
                          <a:rPr kumimoji="1" lang="en-US" sz="1100" b="0" i="1">
                            <a:solidFill>
                              <a:schemeClr val="tx1"/>
                            </a:solidFill>
                            <a:effectLst/>
                            <a:latin typeface="Cambria Math" panose="02040503050406030204" pitchFamily="18" charset="0"/>
                            <a:ea typeface="+mn-ea"/>
                            <a:cs typeface="+mn-cs"/>
                          </a:rPr>
                          <m:t>𝑟𝑎𝑑</m:t>
                        </m:r>
                        <m:r>
                          <a:rPr kumimoji="1" lang="en-US" sz="1100" b="0" i="1">
                            <a:solidFill>
                              <a:schemeClr val="tx1"/>
                            </a:solidFill>
                            <a:effectLst/>
                            <a:latin typeface="Cambria Math" panose="02040503050406030204" pitchFamily="18" charset="0"/>
                            <a:ea typeface="+mn-ea"/>
                            <a:cs typeface="+mn-cs"/>
                          </a:rPr>
                          <m:t>/</m:t>
                        </m:r>
                        <m:r>
                          <a:rPr kumimoji="1" lang="en-US" sz="1100" b="0" i="1">
                            <a:solidFill>
                              <a:schemeClr val="tx1"/>
                            </a:solidFill>
                            <a:effectLst/>
                            <a:latin typeface="Cambria Math" panose="02040503050406030204" pitchFamily="18" charset="0"/>
                            <a:ea typeface="+mn-ea"/>
                            <a:cs typeface="+mn-cs"/>
                          </a:rPr>
                          <m:t>𝑠</m:t>
                        </m:r>
                      </m:e>
                    </m:d>
                  </m:oMath>
                </m:oMathPara>
              </a14:m>
              <a:endParaRPr kumimoji="1" lang="en-US" sz="1100" b="0" i="1">
                <a:solidFill>
                  <a:schemeClr val="tx1"/>
                </a:solidFill>
                <a:effectLst/>
                <a:latin typeface="+mn-lt"/>
                <a:ea typeface="+mn-ea"/>
                <a:cs typeface="+mn-cs"/>
              </a:endParaRPr>
            </a:p>
          </xdr:txBody>
        </xdr:sp>
      </mc:Choice>
      <mc:Fallback>
        <xdr:sp macro="" textlink="">
          <xdr:nvSpPr>
            <xdr:cNvPr id="3" name="テキスト ボックス 2">
              <a:extLst>
                <a:ext uri="{FF2B5EF4-FFF2-40B4-BE49-F238E27FC236}">
                  <a16:creationId xmlns:a16="http://schemas.microsoft.com/office/drawing/2014/main" id="{2CEC3047-E450-4C11-8E2E-CF4F7D2C5B24}"/>
                </a:ext>
              </a:extLst>
            </xdr:cNvPr>
            <xdr:cNvSpPr txBox="1"/>
          </xdr:nvSpPr>
          <xdr:spPr>
            <a:xfrm>
              <a:off x="11406451" y="714166"/>
              <a:ext cx="1194289"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l"/>
              <a:r>
                <a:rPr kumimoji="1" lang="en-US" sz="1100" b="0" i="0">
                  <a:solidFill>
                    <a:schemeClr val="tx1"/>
                  </a:solidFill>
                  <a:effectLst/>
                  <a:latin typeface="Cambria Math" panose="02040503050406030204" pitchFamily="18" charset="0"/>
                  <a:ea typeface="+mn-ea"/>
                  <a:cs typeface="+mn-cs"/>
                </a:rPr>
                <a:t>𝜔[𝑟𝑎𝑑/𝑠]</a:t>
              </a:r>
              <a:endParaRPr kumimoji="1" lang="en-US" sz="1100" b="0" i="1">
                <a:solidFill>
                  <a:schemeClr val="tx1"/>
                </a:solidFill>
                <a:effectLst/>
                <a:latin typeface="+mn-lt"/>
                <a:ea typeface="+mn-ea"/>
                <a:cs typeface="+mn-cs"/>
              </a:endParaRPr>
            </a:p>
          </xdr:txBody>
        </xdr:sp>
      </mc:Fallback>
    </mc:AlternateContent>
    <xdr:clientData/>
  </xdr:oneCellAnchor>
  <xdr:twoCellAnchor>
    <xdr:from>
      <xdr:col>1</xdr:col>
      <xdr:colOff>93157</xdr:colOff>
      <xdr:row>13</xdr:row>
      <xdr:rowOff>124558</xdr:rowOff>
    </xdr:from>
    <xdr:to>
      <xdr:col>11</xdr:col>
      <xdr:colOff>231322</xdr:colOff>
      <xdr:row>33</xdr:row>
      <xdr:rowOff>54428</xdr:rowOff>
    </xdr:to>
    <xdr:graphicFrame macro="">
      <xdr:nvGraphicFramePr>
        <xdr:cNvPr id="4" name="グラフ 3">
          <a:extLst>
            <a:ext uri="{FF2B5EF4-FFF2-40B4-BE49-F238E27FC236}">
              <a16:creationId xmlns:a16="http://schemas.microsoft.com/office/drawing/2014/main" id="{38C72F3B-7738-4024-8007-03962B1F55E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371475</xdr:colOff>
      <xdr:row>2</xdr:row>
      <xdr:rowOff>133350</xdr:rowOff>
    </xdr:from>
    <xdr:to>
      <xdr:col>8</xdr:col>
      <xdr:colOff>498190</xdr:colOff>
      <xdr:row>13</xdr:row>
      <xdr:rowOff>23126</xdr:rowOff>
    </xdr:to>
    <xdr:grpSp>
      <xdr:nvGrpSpPr>
        <xdr:cNvPr id="5" name="グループ化 4">
          <a:extLst>
            <a:ext uri="{FF2B5EF4-FFF2-40B4-BE49-F238E27FC236}">
              <a16:creationId xmlns:a16="http://schemas.microsoft.com/office/drawing/2014/main" id="{40C8E0FE-37E3-487D-B156-D835F7E3FFA6}"/>
            </a:ext>
          </a:extLst>
        </xdr:cNvPr>
        <xdr:cNvGrpSpPr/>
      </xdr:nvGrpSpPr>
      <xdr:grpSpPr>
        <a:xfrm>
          <a:off x="1590675" y="533400"/>
          <a:ext cx="2603215" cy="2090051"/>
          <a:chOff x="1444042" y="86594991"/>
          <a:chExt cx="2603215" cy="2090051"/>
        </a:xfrm>
      </xdr:grpSpPr>
      <xdr:grpSp>
        <xdr:nvGrpSpPr>
          <xdr:cNvPr id="6" name="グループ化 5">
            <a:extLst>
              <a:ext uri="{FF2B5EF4-FFF2-40B4-BE49-F238E27FC236}">
                <a16:creationId xmlns:a16="http://schemas.microsoft.com/office/drawing/2014/main" id="{E9F53E68-F9C5-A697-714D-6C3511F21199}"/>
              </a:ext>
            </a:extLst>
          </xdr:cNvPr>
          <xdr:cNvGrpSpPr/>
        </xdr:nvGrpSpPr>
        <xdr:grpSpPr>
          <a:xfrm>
            <a:off x="1444042" y="86594991"/>
            <a:ext cx="2603215" cy="2090051"/>
            <a:chOff x="1444042" y="86594991"/>
            <a:chExt cx="2603215" cy="2090051"/>
          </a:xfrm>
        </xdr:grpSpPr>
        <xdr:pic>
          <xdr:nvPicPr>
            <xdr:cNvPr id="8" name="図 7">
              <a:extLst>
                <a:ext uri="{FF2B5EF4-FFF2-40B4-BE49-F238E27FC236}">
                  <a16:creationId xmlns:a16="http://schemas.microsoft.com/office/drawing/2014/main" id="{41FCBFE8-D581-86F4-02EF-0C714692CF12}"/>
                </a:ext>
              </a:extLst>
            </xdr:cNvPr>
            <xdr:cNvPicPr>
              <a:picLocks noChangeAspect="1"/>
            </xdr:cNvPicPr>
          </xdr:nvPicPr>
          <xdr:blipFill>
            <a:blip xmlns:r="http://schemas.openxmlformats.org/officeDocument/2006/relationships" r:embed="rId2"/>
            <a:stretch>
              <a:fillRect/>
            </a:stretch>
          </xdr:blipFill>
          <xdr:spPr>
            <a:xfrm>
              <a:off x="1573695" y="86810022"/>
              <a:ext cx="2381582" cy="1657581"/>
            </a:xfrm>
            <a:prstGeom prst="rect">
              <a:avLst/>
            </a:prstGeom>
          </xdr:spPr>
        </xdr:pic>
        <xdr:grpSp>
          <xdr:nvGrpSpPr>
            <xdr:cNvPr id="9" name="グループ化 8">
              <a:extLst>
                <a:ext uri="{FF2B5EF4-FFF2-40B4-BE49-F238E27FC236}">
                  <a16:creationId xmlns:a16="http://schemas.microsoft.com/office/drawing/2014/main" id="{BE312EED-73D1-5422-1DE2-6866B84B800A}"/>
                </a:ext>
              </a:extLst>
            </xdr:cNvPr>
            <xdr:cNvGrpSpPr/>
          </xdr:nvGrpSpPr>
          <xdr:grpSpPr>
            <a:xfrm>
              <a:off x="1444042" y="86594991"/>
              <a:ext cx="2603215" cy="2090051"/>
              <a:chOff x="1862612" y="39110477"/>
              <a:chExt cx="2603215" cy="2090051"/>
            </a:xfrm>
          </xdr:grpSpPr>
          <mc:AlternateContent xmlns:mc="http://schemas.openxmlformats.org/markup-compatibility/2006">
            <mc:Choice xmlns:a14="http://schemas.microsoft.com/office/drawing/2010/main" Requires="a14">
              <xdr:sp macro="" textlink="">
                <xdr:nvSpPr>
                  <xdr:cNvPr id="10" name="テキスト ボックス 9">
                    <a:extLst>
                      <a:ext uri="{FF2B5EF4-FFF2-40B4-BE49-F238E27FC236}">
                        <a16:creationId xmlns:a16="http://schemas.microsoft.com/office/drawing/2014/main" id="{3EA7D291-A53B-BA68-CFBB-A6666DAAB96A}"/>
                      </a:ext>
                    </a:extLst>
                  </xdr:cNvPr>
                  <xdr:cNvSpPr txBox="1"/>
                </xdr:nvSpPr>
                <xdr:spPr>
                  <a:xfrm>
                    <a:off x="2877833" y="40938892"/>
                    <a:ext cx="454269" cy="26163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14:m>
                      <m:oMathPara xmlns:m="http://schemas.openxmlformats.org/officeDocument/2006/math">
                        <m:oMathParaPr>
                          <m:jc m:val="centerGroup"/>
                        </m:oMathParaPr>
                        <m:oMath xmlns:m="http://schemas.openxmlformats.org/officeDocument/2006/math">
                          <m:sSub>
                            <m:sSubPr>
                              <m:ctrlPr>
                                <a:rPr kumimoji="1" lang="en-US" altLang="ja-JP" sz="1100" b="0" i="1">
                                  <a:latin typeface="Cambria Math" panose="02040503050406030204" pitchFamily="18" charset="0"/>
                                </a:rPr>
                              </m:ctrlPr>
                            </m:sSubPr>
                            <m:e>
                              <m:r>
                                <a:rPr kumimoji="1" lang="en-US" altLang="ja-JP" sz="1100" b="0" i="1">
                                  <a:latin typeface="Cambria Math"/>
                                </a:rPr>
                                <m:t>𝑉</m:t>
                              </m:r>
                            </m:e>
                            <m:sub>
                              <m:r>
                                <a:rPr kumimoji="1" lang="en-US" altLang="ja-JP" sz="1100" b="0" i="1">
                                  <a:latin typeface="Cambria Math" panose="02040503050406030204" pitchFamily="18" charset="0"/>
                                </a:rPr>
                                <m:t>𝑟𝑒𝑓</m:t>
                              </m:r>
                            </m:sub>
                          </m:sSub>
                        </m:oMath>
                      </m:oMathPara>
                    </a14:m>
                    <a:endParaRPr kumimoji="1" lang="ja-JP" altLang="en-US" sz="1100"/>
                  </a:p>
                </xdr:txBody>
              </xdr:sp>
            </mc:Choice>
            <mc:Fallback>
              <xdr:sp macro="" textlink="">
                <xdr:nvSpPr>
                  <xdr:cNvPr id="10" name="テキスト ボックス 9">
                    <a:extLst>
                      <a:ext uri="{FF2B5EF4-FFF2-40B4-BE49-F238E27FC236}">
                        <a16:creationId xmlns:a16="http://schemas.microsoft.com/office/drawing/2014/main" id="{3EA7D291-A53B-BA68-CFBB-A6666DAAB96A}"/>
                      </a:ext>
                    </a:extLst>
                  </xdr:cNvPr>
                  <xdr:cNvSpPr txBox="1"/>
                </xdr:nvSpPr>
                <xdr:spPr>
                  <a:xfrm>
                    <a:off x="2877833" y="40938892"/>
                    <a:ext cx="454269" cy="26163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r>
                      <a:rPr kumimoji="1" lang="en-US" altLang="ja-JP" sz="1100" b="0" i="0">
                        <a:latin typeface="Cambria Math"/>
                      </a:rPr>
                      <a:t>𝑉</a:t>
                    </a:r>
                    <a:r>
                      <a:rPr kumimoji="1" lang="en-US" altLang="ja-JP" sz="1100" b="0" i="0">
                        <a:latin typeface="Cambria Math" panose="02040503050406030204" pitchFamily="18" charset="0"/>
                      </a:rPr>
                      <a:t>_𝑟𝑒𝑓</a:t>
                    </a:r>
                    <a:endParaRPr kumimoji="1" lang="ja-JP" altLang="en-US" sz="1100"/>
                  </a:p>
                </xdr:txBody>
              </xdr:sp>
            </mc:Fallback>
          </mc:AlternateContent>
          <xdr:cxnSp macro="">
            <xdr:nvCxnSpPr>
              <xdr:cNvPr id="11" name="直線コネクタ 10">
                <a:extLst>
                  <a:ext uri="{FF2B5EF4-FFF2-40B4-BE49-F238E27FC236}">
                    <a16:creationId xmlns:a16="http://schemas.microsoft.com/office/drawing/2014/main" id="{0DAA04BC-0CF5-1FCE-AAA8-388EC4F3A1C9}"/>
                  </a:ext>
                </a:extLst>
              </xdr:cNvPr>
              <xdr:cNvCxnSpPr/>
            </xdr:nvCxnSpPr>
            <xdr:spPr bwMode="auto">
              <a:xfrm>
                <a:off x="4245923" y="39607116"/>
                <a:ext cx="0" cy="1267559"/>
              </a:xfrm>
              <a:prstGeom prst="line">
                <a:avLst/>
              </a:prstGeom>
              <a:solidFill>
                <a:srgbClr val="FFFFFF"/>
              </a:solidFill>
              <a:ln w="9525" cap="flat" cmpd="sng" algn="ctr">
                <a:solidFill>
                  <a:srgbClr val="000000"/>
                </a:solidFill>
                <a:prstDash val="solid"/>
                <a:round/>
                <a:headEnd type="arrow" w="med" len="med"/>
                <a:tailEnd type="arrow" w="med" len="med"/>
              </a:ln>
              <a:effectLst/>
            </xdr:spPr>
          </xdr:cxnSp>
          <mc:AlternateContent xmlns:mc="http://schemas.openxmlformats.org/markup-compatibility/2006">
            <mc:Choice xmlns:a14="http://schemas.microsoft.com/office/drawing/2010/main" Requires="a14">
              <xdr:sp macro="" textlink="">
                <xdr:nvSpPr>
                  <xdr:cNvPr id="12" name="テキスト ボックス 11">
                    <a:extLst>
                      <a:ext uri="{FF2B5EF4-FFF2-40B4-BE49-F238E27FC236}">
                        <a16:creationId xmlns:a16="http://schemas.microsoft.com/office/drawing/2014/main" id="{95ECC6CA-B0F9-8336-FBB8-9ABACD878847}"/>
                      </a:ext>
                    </a:extLst>
                  </xdr:cNvPr>
                  <xdr:cNvSpPr txBox="1"/>
                </xdr:nvSpPr>
                <xdr:spPr>
                  <a:xfrm rot="16200000">
                    <a:off x="3489964" y="40056286"/>
                    <a:ext cx="965727"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14:m>
                      <m:oMathPara xmlns:m="http://schemas.openxmlformats.org/officeDocument/2006/math">
                        <m:oMathParaPr>
                          <m:jc m:val="centerGroup"/>
                        </m:oMathParaPr>
                        <m:oMath xmlns:m="http://schemas.openxmlformats.org/officeDocument/2006/math">
                          <m:sSub>
                            <m:sSubPr>
                              <m:ctrlPr>
                                <a:rPr kumimoji="1" lang="en-US" altLang="ja-JP" sz="1100" b="0" i="1">
                                  <a:latin typeface="Cambria Math" panose="02040503050406030204" pitchFamily="18" charset="0"/>
                                </a:rPr>
                              </m:ctrlPr>
                            </m:sSubPr>
                            <m:e>
                              <m:r>
                                <a:rPr kumimoji="1" lang="en-US" altLang="ja-JP" sz="1100" b="0" i="1">
                                  <a:latin typeface="Cambria Math"/>
                                </a:rPr>
                                <m:t>𝑉</m:t>
                              </m:r>
                            </m:e>
                            <m:sub>
                              <m:r>
                                <a:rPr kumimoji="1" lang="en-US" altLang="ja-JP" sz="1100" b="0" i="1">
                                  <a:latin typeface="Cambria Math" panose="02040503050406030204" pitchFamily="18" charset="0"/>
                                </a:rPr>
                                <m:t>𝑜𝑢𝑡</m:t>
                              </m:r>
                            </m:sub>
                          </m:sSub>
                          <m:r>
                            <a:rPr kumimoji="1" lang="en-US" altLang="ja-JP" sz="1100" b="0" i="1">
                              <a:latin typeface="Cambria Math" panose="02040503050406030204" pitchFamily="18" charset="0"/>
                            </a:rPr>
                            <m:t>−</m:t>
                          </m:r>
                          <m:sSub>
                            <m:sSubPr>
                              <m:ctrlPr>
                                <a:rPr kumimoji="1" lang="en-US" sz="1100" b="0" i="1">
                                  <a:solidFill>
                                    <a:schemeClr val="tx1"/>
                                  </a:solidFill>
                                  <a:effectLst/>
                                  <a:latin typeface="Cambria Math" panose="02040503050406030204" pitchFamily="18" charset="0"/>
                                  <a:ea typeface="+mn-ea"/>
                                  <a:cs typeface="+mn-cs"/>
                                </a:rPr>
                              </m:ctrlPr>
                            </m:sSubPr>
                            <m:e>
                              <m:r>
                                <a:rPr kumimoji="1" lang="en-US" sz="1100" b="0" i="1">
                                  <a:solidFill>
                                    <a:schemeClr val="tx1"/>
                                  </a:solidFill>
                                  <a:effectLst/>
                                  <a:latin typeface="Cambria Math" panose="02040503050406030204" pitchFamily="18" charset="0"/>
                                  <a:ea typeface="+mn-ea"/>
                                  <a:cs typeface="+mn-cs"/>
                                </a:rPr>
                                <m:t>𝑉</m:t>
                              </m:r>
                            </m:e>
                            <m:sub>
                              <m:r>
                                <a:rPr kumimoji="1" lang="en-US" sz="1100" b="0" i="1">
                                  <a:solidFill>
                                    <a:schemeClr val="tx1"/>
                                  </a:solidFill>
                                  <a:effectLst/>
                                  <a:latin typeface="Cambria Math" panose="02040503050406030204" pitchFamily="18" charset="0"/>
                                  <a:ea typeface="+mn-ea"/>
                                  <a:cs typeface="+mn-cs"/>
                                </a:rPr>
                                <m:t>𝑟𝑒𝑓</m:t>
                              </m:r>
                            </m:sub>
                          </m:sSub>
                        </m:oMath>
                      </m:oMathPara>
                    </a14:m>
                    <a:endParaRPr kumimoji="1" lang="ja-JP" altLang="en-US" sz="1100"/>
                  </a:p>
                </xdr:txBody>
              </xdr:sp>
            </mc:Choice>
            <mc:Fallback>
              <xdr:sp macro="" textlink="">
                <xdr:nvSpPr>
                  <xdr:cNvPr id="12" name="テキスト ボックス 11">
                    <a:extLst>
                      <a:ext uri="{FF2B5EF4-FFF2-40B4-BE49-F238E27FC236}">
                        <a16:creationId xmlns:a16="http://schemas.microsoft.com/office/drawing/2014/main" id="{95ECC6CA-B0F9-8336-FBB8-9ABACD878847}"/>
                      </a:ext>
                    </a:extLst>
                  </xdr:cNvPr>
                  <xdr:cNvSpPr txBox="1"/>
                </xdr:nvSpPr>
                <xdr:spPr>
                  <a:xfrm rot="16200000">
                    <a:off x="3489964" y="40056286"/>
                    <a:ext cx="965727"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r>
                      <a:rPr kumimoji="1" lang="en-US" altLang="ja-JP" sz="1100" b="0" i="0">
                        <a:latin typeface="Cambria Math"/>
                      </a:rPr>
                      <a:t>𝑉</a:t>
                    </a:r>
                    <a:r>
                      <a:rPr kumimoji="1" lang="en-US" altLang="ja-JP" sz="1100" b="0" i="0">
                        <a:latin typeface="Cambria Math" panose="02040503050406030204" pitchFamily="18" charset="0"/>
                      </a:rPr>
                      <a:t>_𝑜𝑢𝑡−</a:t>
                    </a:r>
                    <a:r>
                      <a:rPr kumimoji="1" lang="en-US" sz="1100" b="0" i="0">
                        <a:solidFill>
                          <a:schemeClr val="tx1"/>
                        </a:solidFill>
                        <a:effectLst/>
                        <a:latin typeface="Cambria Math" panose="02040503050406030204" pitchFamily="18" charset="0"/>
                        <a:ea typeface="+mn-ea"/>
                        <a:cs typeface="+mn-cs"/>
                      </a:rPr>
                      <a:t>𝑉_𝑟𝑒𝑓</a:t>
                    </a:r>
                    <a:endParaRPr kumimoji="1" lang="ja-JP" altLang="en-US" sz="1100"/>
                  </a:p>
                </xdr:txBody>
              </xdr:sp>
            </mc:Fallback>
          </mc:AlternateContent>
          <xdr:cxnSp macro="">
            <xdr:nvCxnSpPr>
              <xdr:cNvPr id="13" name="直線コネクタ 12">
                <a:extLst>
                  <a:ext uri="{FF2B5EF4-FFF2-40B4-BE49-F238E27FC236}">
                    <a16:creationId xmlns:a16="http://schemas.microsoft.com/office/drawing/2014/main" id="{0F5DF155-7847-1962-9384-422AD9E5194A}"/>
                  </a:ext>
                </a:extLst>
              </xdr:cNvPr>
              <xdr:cNvCxnSpPr/>
            </xdr:nvCxnSpPr>
            <xdr:spPr bwMode="auto">
              <a:xfrm>
                <a:off x="2169288" y="39598834"/>
                <a:ext cx="0" cy="1298432"/>
              </a:xfrm>
              <a:prstGeom prst="line">
                <a:avLst/>
              </a:prstGeom>
              <a:solidFill>
                <a:srgbClr val="FFFFFF"/>
              </a:solidFill>
              <a:ln w="9525" cap="flat" cmpd="sng" algn="ctr">
                <a:solidFill>
                  <a:srgbClr val="000000"/>
                </a:solidFill>
                <a:prstDash val="solid"/>
                <a:round/>
                <a:headEnd type="arrow" w="med" len="med"/>
                <a:tailEnd type="arrow" w="med" len="med"/>
              </a:ln>
              <a:effectLst/>
            </xdr:spPr>
          </xdr:cxnSp>
          <mc:AlternateContent xmlns:mc="http://schemas.openxmlformats.org/markup-compatibility/2006">
            <mc:Choice xmlns:a14="http://schemas.microsoft.com/office/drawing/2010/main" Requires="a14">
              <xdr:sp macro="" textlink="">
                <xdr:nvSpPr>
                  <xdr:cNvPr id="14" name="テキスト ボックス 13">
                    <a:extLst>
                      <a:ext uri="{FF2B5EF4-FFF2-40B4-BE49-F238E27FC236}">
                        <a16:creationId xmlns:a16="http://schemas.microsoft.com/office/drawing/2014/main" id="{D7FD47EA-7952-5F31-737A-316D85F71BB9}"/>
                      </a:ext>
                    </a:extLst>
                  </xdr:cNvPr>
                  <xdr:cNvSpPr txBox="1"/>
                </xdr:nvSpPr>
                <xdr:spPr>
                  <a:xfrm rot="16200000">
                    <a:off x="1592867" y="40035657"/>
                    <a:ext cx="808922" cy="2694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14:m>
                      <m:oMathPara xmlns:m="http://schemas.openxmlformats.org/officeDocument/2006/math">
                        <m:oMathParaPr>
                          <m:jc m:val="centerGroup"/>
                        </m:oMathParaPr>
                        <m:oMath xmlns:m="http://schemas.openxmlformats.org/officeDocument/2006/math">
                          <m:sSub>
                            <m:sSubPr>
                              <m:ctrlPr>
                                <a:rPr kumimoji="1" lang="en-US" altLang="ja-JP" sz="1100" b="0" i="1">
                                  <a:latin typeface="Cambria Math" panose="02040503050406030204" pitchFamily="18" charset="0"/>
                                </a:rPr>
                              </m:ctrlPr>
                            </m:sSubPr>
                            <m:e>
                              <m:r>
                                <a:rPr kumimoji="1" lang="en-US" altLang="ja-JP" sz="1100" b="0" i="1">
                                  <a:latin typeface="Cambria Math"/>
                                </a:rPr>
                                <m:t>𝑉</m:t>
                              </m:r>
                            </m:e>
                            <m:sub>
                              <m:r>
                                <a:rPr kumimoji="1" lang="en-US" altLang="ja-JP" sz="1100" b="0" i="1">
                                  <a:latin typeface="Cambria Math" panose="02040503050406030204" pitchFamily="18" charset="0"/>
                                </a:rPr>
                                <m:t>𝑖𝑛</m:t>
                              </m:r>
                            </m:sub>
                          </m:sSub>
                          <m:r>
                            <a:rPr kumimoji="1" lang="en-US" altLang="ja-JP" sz="1100" b="0" i="1">
                              <a:latin typeface="Cambria Math" panose="02040503050406030204" pitchFamily="18" charset="0"/>
                            </a:rPr>
                            <m:t>−</m:t>
                          </m:r>
                          <m:sSub>
                            <m:sSubPr>
                              <m:ctrlPr>
                                <a:rPr kumimoji="1" lang="en-US" sz="1100" b="0" i="1">
                                  <a:solidFill>
                                    <a:schemeClr val="tx1"/>
                                  </a:solidFill>
                                  <a:effectLst/>
                                  <a:latin typeface="Cambria Math" panose="02040503050406030204" pitchFamily="18" charset="0"/>
                                  <a:ea typeface="+mn-ea"/>
                                  <a:cs typeface="+mn-cs"/>
                                </a:rPr>
                              </m:ctrlPr>
                            </m:sSubPr>
                            <m:e>
                              <m:r>
                                <a:rPr kumimoji="1" lang="en-US" sz="1100" b="0" i="1">
                                  <a:solidFill>
                                    <a:schemeClr val="tx1"/>
                                  </a:solidFill>
                                  <a:effectLst/>
                                  <a:latin typeface="Cambria Math" panose="02040503050406030204" pitchFamily="18" charset="0"/>
                                  <a:ea typeface="+mn-ea"/>
                                  <a:cs typeface="+mn-cs"/>
                                </a:rPr>
                                <m:t>𝑉</m:t>
                              </m:r>
                            </m:e>
                            <m:sub>
                              <m:r>
                                <a:rPr kumimoji="1" lang="en-US" sz="1100" b="0" i="1">
                                  <a:solidFill>
                                    <a:schemeClr val="tx1"/>
                                  </a:solidFill>
                                  <a:effectLst/>
                                  <a:latin typeface="Cambria Math" panose="02040503050406030204" pitchFamily="18" charset="0"/>
                                  <a:ea typeface="+mn-ea"/>
                                  <a:cs typeface="+mn-cs"/>
                                </a:rPr>
                                <m:t>𝑟𝑒𝑓</m:t>
                              </m:r>
                            </m:sub>
                          </m:sSub>
                        </m:oMath>
                      </m:oMathPara>
                    </a14:m>
                    <a:endParaRPr kumimoji="1" lang="ja-JP" altLang="en-US" sz="1100"/>
                  </a:p>
                </xdr:txBody>
              </xdr:sp>
            </mc:Choice>
            <mc:Fallback>
              <xdr:sp macro="" textlink="">
                <xdr:nvSpPr>
                  <xdr:cNvPr id="14" name="テキスト ボックス 13">
                    <a:extLst>
                      <a:ext uri="{FF2B5EF4-FFF2-40B4-BE49-F238E27FC236}">
                        <a16:creationId xmlns:a16="http://schemas.microsoft.com/office/drawing/2014/main" id="{D7FD47EA-7952-5F31-737A-316D85F71BB9}"/>
                      </a:ext>
                    </a:extLst>
                  </xdr:cNvPr>
                  <xdr:cNvSpPr txBox="1"/>
                </xdr:nvSpPr>
                <xdr:spPr>
                  <a:xfrm rot="16200000">
                    <a:off x="1592867" y="40035657"/>
                    <a:ext cx="808922" cy="2694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r>
                      <a:rPr kumimoji="1" lang="en-US" altLang="ja-JP" sz="1100" b="0" i="0">
                        <a:latin typeface="Cambria Math"/>
                      </a:rPr>
                      <a:t>𝑉</a:t>
                    </a:r>
                    <a:r>
                      <a:rPr kumimoji="1" lang="en-US" altLang="ja-JP" sz="1100" b="0" i="0">
                        <a:latin typeface="Cambria Math" panose="02040503050406030204" pitchFamily="18" charset="0"/>
                      </a:rPr>
                      <a:t>_𝑖𝑛−</a:t>
                    </a:r>
                    <a:r>
                      <a:rPr kumimoji="1" lang="en-US" sz="1100" b="0" i="0">
                        <a:solidFill>
                          <a:schemeClr val="tx1"/>
                        </a:solidFill>
                        <a:effectLst/>
                        <a:latin typeface="Cambria Math" panose="02040503050406030204" pitchFamily="18" charset="0"/>
                        <a:ea typeface="+mn-ea"/>
                        <a:cs typeface="+mn-cs"/>
                      </a:rPr>
                      <a:t>𝑉_𝑟𝑒𝑓</a:t>
                    </a:r>
                    <a:endParaRPr kumimoji="1" lang="ja-JP" altLang="en-US" sz="1100"/>
                  </a:p>
                </xdr:txBody>
              </xdr:sp>
            </mc:Fallback>
          </mc:AlternateContent>
          <mc:AlternateContent xmlns:mc="http://schemas.openxmlformats.org/markup-compatibility/2006">
            <mc:Choice xmlns:a14="http://schemas.microsoft.com/office/drawing/2010/main" Requires="a14">
              <xdr:sp macro="" textlink="">
                <xdr:nvSpPr>
                  <xdr:cNvPr id="15" name="テキスト ボックス 14">
                    <a:extLst>
                      <a:ext uri="{FF2B5EF4-FFF2-40B4-BE49-F238E27FC236}">
                        <a16:creationId xmlns:a16="http://schemas.microsoft.com/office/drawing/2014/main" id="{90FC3764-9E45-FCE5-36DC-7A5941441F52}"/>
                      </a:ext>
                    </a:extLst>
                  </xdr:cNvPr>
                  <xdr:cNvSpPr txBox="1"/>
                </xdr:nvSpPr>
                <xdr:spPr>
                  <a:xfrm>
                    <a:off x="4006686" y="39203444"/>
                    <a:ext cx="459141" cy="2587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14:m>
                      <m:oMathPara xmlns:m="http://schemas.openxmlformats.org/officeDocument/2006/math">
                        <m:oMathParaPr>
                          <m:jc m:val="centerGroup"/>
                        </m:oMathParaPr>
                        <m:oMath xmlns:m="http://schemas.openxmlformats.org/officeDocument/2006/math">
                          <m:sSub>
                            <m:sSubPr>
                              <m:ctrlPr>
                                <a:rPr kumimoji="1" lang="en-US" altLang="ja-JP" sz="1100" b="0" i="1">
                                  <a:latin typeface="Cambria Math" panose="02040503050406030204" pitchFamily="18" charset="0"/>
                                </a:rPr>
                              </m:ctrlPr>
                            </m:sSubPr>
                            <m:e>
                              <m:r>
                                <a:rPr kumimoji="1" lang="en-US" altLang="ja-JP" sz="1100" b="0" i="1">
                                  <a:latin typeface="Cambria Math"/>
                                </a:rPr>
                                <m:t>𝑉</m:t>
                              </m:r>
                            </m:e>
                            <m:sub>
                              <m:r>
                                <a:rPr kumimoji="1" lang="en-US" altLang="ja-JP" sz="1100" b="0" i="1">
                                  <a:latin typeface="Cambria Math" panose="02040503050406030204" pitchFamily="18" charset="0"/>
                                </a:rPr>
                                <m:t>𝑜𝑢𝑡</m:t>
                              </m:r>
                            </m:sub>
                          </m:sSub>
                        </m:oMath>
                      </m:oMathPara>
                    </a14:m>
                    <a:endParaRPr kumimoji="1" lang="ja-JP" altLang="en-US" sz="1100"/>
                  </a:p>
                </xdr:txBody>
              </xdr:sp>
            </mc:Choice>
            <mc:Fallback>
              <xdr:sp macro="" textlink="">
                <xdr:nvSpPr>
                  <xdr:cNvPr id="15" name="テキスト ボックス 14">
                    <a:extLst>
                      <a:ext uri="{FF2B5EF4-FFF2-40B4-BE49-F238E27FC236}">
                        <a16:creationId xmlns:a16="http://schemas.microsoft.com/office/drawing/2014/main" id="{90FC3764-9E45-FCE5-36DC-7A5941441F52}"/>
                      </a:ext>
                    </a:extLst>
                  </xdr:cNvPr>
                  <xdr:cNvSpPr txBox="1"/>
                </xdr:nvSpPr>
                <xdr:spPr>
                  <a:xfrm>
                    <a:off x="4006686" y="39203444"/>
                    <a:ext cx="459141" cy="2587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r>
                      <a:rPr kumimoji="1" lang="en-US" altLang="ja-JP" sz="1100" b="0" i="0">
                        <a:latin typeface="Cambria Math"/>
                      </a:rPr>
                      <a:t>𝑉</a:t>
                    </a:r>
                    <a:r>
                      <a:rPr kumimoji="1" lang="en-US" altLang="ja-JP" sz="1100" b="0" i="0">
                        <a:latin typeface="Cambria Math" panose="02040503050406030204" pitchFamily="18" charset="0"/>
                      </a:rPr>
                      <a:t>_𝑜𝑢𝑡</a:t>
                    </a:r>
                    <a:endParaRPr kumimoji="1" lang="ja-JP" altLang="en-US" sz="1100"/>
                  </a:p>
                </xdr:txBody>
              </xdr:sp>
            </mc:Fallback>
          </mc:AlternateContent>
          <mc:AlternateContent xmlns:mc="http://schemas.openxmlformats.org/markup-compatibility/2006">
            <mc:Choice xmlns:a14="http://schemas.microsoft.com/office/drawing/2010/main" Requires="a14">
              <xdr:sp macro="" textlink="">
                <xdr:nvSpPr>
                  <xdr:cNvPr id="16" name="テキスト ボックス 15">
                    <a:extLst>
                      <a:ext uri="{FF2B5EF4-FFF2-40B4-BE49-F238E27FC236}">
                        <a16:creationId xmlns:a16="http://schemas.microsoft.com/office/drawing/2014/main" id="{8ADD0F2E-A6FF-6B29-3070-83477578B0E9}"/>
                      </a:ext>
                    </a:extLst>
                  </xdr:cNvPr>
                  <xdr:cNvSpPr txBox="1"/>
                </xdr:nvSpPr>
                <xdr:spPr>
                  <a:xfrm>
                    <a:off x="1868027" y="39218152"/>
                    <a:ext cx="459141" cy="25871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14:m>
                      <m:oMathPara xmlns:m="http://schemas.openxmlformats.org/officeDocument/2006/math">
                        <m:oMathParaPr>
                          <m:jc m:val="centerGroup"/>
                        </m:oMathParaPr>
                        <m:oMath xmlns:m="http://schemas.openxmlformats.org/officeDocument/2006/math">
                          <m:sSub>
                            <m:sSubPr>
                              <m:ctrlPr>
                                <a:rPr kumimoji="1" lang="en-US" altLang="ja-JP" sz="1100" b="0" i="1">
                                  <a:latin typeface="Cambria Math" panose="02040503050406030204" pitchFamily="18" charset="0"/>
                                </a:rPr>
                              </m:ctrlPr>
                            </m:sSubPr>
                            <m:e>
                              <m:r>
                                <a:rPr kumimoji="1" lang="en-US" altLang="ja-JP" sz="1100" b="0" i="1">
                                  <a:latin typeface="Cambria Math"/>
                                </a:rPr>
                                <m:t>𝑉</m:t>
                              </m:r>
                            </m:e>
                            <m:sub>
                              <m:r>
                                <a:rPr kumimoji="1" lang="en-US" altLang="ja-JP" sz="1100" b="0" i="1">
                                  <a:latin typeface="Cambria Math" panose="02040503050406030204" pitchFamily="18" charset="0"/>
                                </a:rPr>
                                <m:t>𝑖𝑛</m:t>
                              </m:r>
                            </m:sub>
                          </m:sSub>
                        </m:oMath>
                      </m:oMathPara>
                    </a14:m>
                    <a:endParaRPr kumimoji="1" lang="ja-JP" altLang="en-US" sz="1100"/>
                  </a:p>
                </xdr:txBody>
              </xdr:sp>
            </mc:Choice>
            <mc:Fallback>
              <xdr:sp macro="" textlink="">
                <xdr:nvSpPr>
                  <xdr:cNvPr id="16" name="テキスト ボックス 15">
                    <a:extLst>
                      <a:ext uri="{FF2B5EF4-FFF2-40B4-BE49-F238E27FC236}">
                        <a16:creationId xmlns:a16="http://schemas.microsoft.com/office/drawing/2014/main" id="{8ADD0F2E-A6FF-6B29-3070-83477578B0E9}"/>
                      </a:ext>
                    </a:extLst>
                  </xdr:cNvPr>
                  <xdr:cNvSpPr txBox="1"/>
                </xdr:nvSpPr>
                <xdr:spPr>
                  <a:xfrm>
                    <a:off x="1868027" y="39218152"/>
                    <a:ext cx="459141" cy="25871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r>
                      <a:rPr kumimoji="1" lang="en-US" altLang="ja-JP" sz="1100" b="0" i="0">
                        <a:latin typeface="Cambria Math"/>
                      </a:rPr>
                      <a:t>𝑉</a:t>
                    </a:r>
                    <a:r>
                      <a:rPr kumimoji="1" lang="en-US" altLang="ja-JP" sz="1100" b="0" i="0">
                        <a:latin typeface="Cambria Math" panose="02040503050406030204" pitchFamily="18" charset="0"/>
                      </a:rPr>
                      <a:t>_𝑖𝑛</a:t>
                    </a:r>
                    <a:endParaRPr kumimoji="1" lang="ja-JP" altLang="en-US" sz="1100"/>
                  </a:p>
                </xdr:txBody>
              </xdr:sp>
            </mc:Fallback>
          </mc:AlternateContent>
          <mc:AlternateContent xmlns:mc="http://schemas.openxmlformats.org/markup-compatibility/2006">
            <mc:Choice xmlns:a14="http://schemas.microsoft.com/office/drawing/2010/main" Requires="a14">
              <xdr:sp macro="" textlink="">
                <xdr:nvSpPr>
                  <xdr:cNvPr id="17" name="テキスト ボックス 16">
                    <a:extLst>
                      <a:ext uri="{FF2B5EF4-FFF2-40B4-BE49-F238E27FC236}">
                        <a16:creationId xmlns:a16="http://schemas.microsoft.com/office/drawing/2014/main" id="{E88264A7-695B-BA12-0FA1-CAE9A4896B21}"/>
                      </a:ext>
                    </a:extLst>
                  </xdr:cNvPr>
                  <xdr:cNvSpPr txBox="1"/>
                </xdr:nvSpPr>
                <xdr:spPr>
                  <a:xfrm>
                    <a:off x="2346208" y="39110477"/>
                    <a:ext cx="454269" cy="26455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14:m>
                      <m:oMathPara xmlns:m="http://schemas.openxmlformats.org/officeDocument/2006/math">
                        <m:oMathParaPr>
                          <m:jc m:val="centerGroup"/>
                        </m:oMathParaPr>
                        <m:oMath xmlns:m="http://schemas.openxmlformats.org/officeDocument/2006/math">
                          <m:sSub>
                            <m:sSubPr>
                              <m:ctrlPr>
                                <a:rPr kumimoji="1" lang="en-US" altLang="ja-JP" sz="1100" b="0" i="1">
                                  <a:latin typeface="Cambria Math" panose="02040503050406030204" pitchFamily="18" charset="0"/>
                                </a:rPr>
                              </m:ctrlPr>
                            </m:sSubPr>
                            <m:e>
                              <m:r>
                                <a:rPr kumimoji="1" lang="en-US" altLang="ja-JP" sz="1100" b="0" i="1">
                                  <a:latin typeface="Cambria Math" panose="02040503050406030204" pitchFamily="18" charset="0"/>
                                </a:rPr>
                                <m:t>𝑅</m:t>
                              </m:r>
                            </m:e>
                            <m:sub>
                              <m:r>
                                <a:rPr kumimoji="1" lang="en-US" altLang="ja-JP" sz="1100" b="0" i="1">
                                  <a:latin typeface="Cambria Math" panose="02040503050406030204" pitchFamily="18" charset="0"/>
                                </a:rPr>
                                <m:t>1</m:t>
                              </m:r>
                            </m:sub>
                          </m:sSub>
                        </m:oMath>
                      </m:oMathPara>
                    </a14:m>
                    <a:endParaRPr kumimoji="1" lang="ja-JP" altLang="en-US" sz="1100"/>
                  </a:p>
                </xdr:txBody>
              </xdr:sp>
            </mc:Choice>
            <mc:Fallback>
              <xdr:sp macro="" textlink="">
                <xdr:nvSpPr>
                  <xdr:cNvPr id="17" name="テキスト ボックス 16">
                    <a:extLst>
                      <a:ext uri="{FF2B5EF4-FFF2-40B4-BE49-F238E27FC236}">
                        <a16:creationId xmlns:a16="http://schemas.microsoft.com/office/drawing/2014/main" id="{E88264A7-695B-BA12-0FA1-CAE9A4896B21}"/>
                      </a:ext>
                    </a:extLst>
                  </xdr:cNvPr>
                  <xdr:cNvSpPr txBox="1"/>
                </xdr:nvSpPr>
                <xdr:spPr>
                  <a:xfrm>
                    <a:off x="2346208" y="39110477"/>
                    <a:ext cx="454269" cy="26455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r>
                      <a:rPr kumimoji="1" lang="en-US" altLang="ja-JP" sz="1100" b="0" i="0">
                        <a:latin typeface="Cambria Math" panose="02040503050406030204" pitchFamily="18" charset="0"/>
                      </a:rPr>
                      <a:t>𝑅_1</a:t>
                    </a:r>
                    <a:endParaRPr kumimoji="1" lang="ja-JP" altLang="en-US" sz="1100"/>
                  </a:p>
                </xdr:txBody>
              </xdr:sp>
            </mc:Fallback>
          </mc:AlternateContent>
          <mc:AlternateContent xmlns:mc="http://schemas.openxmlformats.org/markup-compatibility/2006">
            <mc:Choice xmlns:a14="http://schemas.microsoft.com/office/drawing/2010/main" Requires="a14">
              <xdr:sp macro="" textlink="">
                <xdr:nvSpPr>
                  <xdr:cNvPr id="18" name="テキスト ボックス 17">
                    <a:extLst>
                      <a:ext uri="{FF2B5EF4-FFF2-40B4-BE49-F238E27FC236}">
                        <a16:creationId xmlns:a16="http://schemas.microsoft.com/office/drawing/2014/main" id="{84D9EC92-B4CC-3FDA-A3E7-1BBE1838CF36}"/>
                      </a:ext>
                    </a:extLst>
                  </xdr:cNvPr>
                  <xdr:cNvSpPr txBox="1"/>
                </xdr:nvSpPr>
                <xdr:spPr>
                  <a:xfrm>
                    <a:off x="2998304" y="39855593"/>
                    <a:ext cx="454269"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14:m>
                      <m:oMathPara xmlns:m="http://schemas.openxmlformats.org/officeDocument/2006/math">
                        <m:oMathParaPr>
                          <m:jc m:val="centerGroup"/>
                        </m:oMathParaPr>
                        <m:oMath xmlns:m="http://schemas.openxmlformats.org/officeDocument/2006/math">
                          <m:sSub>
                            <m:sSubPr>
                              <m:ctrlPr>
                                <a:rPr kumimoji="1" lang="en-US" altLang="ja-JP" sz="1100" b="0" i="1">
                                  <a:latin typeface="Cambria Math" panose="02040503050406030204" pitchFamily="18" charset="0"/>
                                </a:rPr>
                              </m:ctrlPr>
                            </m:sSubPr>
                            <m:e>
                              <m:r>
                                <a:rPr kumimoji="1" lang="en-US" altLang="ja-JP" sz="1100" b="0" i="1">
                                  <a:latin typeface="Cambria Math" panose="02040503050406030204" pitchFamily="18" charset="0"/>
                                </a:rPr>
                                <m:t>𝐿</m:t>
                              </m:r>
                            </m:e>
                            <m:sub>
                              <m:r>
                                <a:rPr kumimoji="1" lang="en-US" altLang="ja-JP" sz="1100" b="0" i="1">
                                  <a:latin typeface="Cambria Math" panose="02040503050406030204" pitchFamily="18" charset="0"/>
                                </a:rPr>
                                <m:t>1</m:t>
                              </m:r>
                            </m:sub>
                          </m:sSub>
                        </m:oMath>
                      </m:oMathPara>
                    </a14:m>
                    <a:endParaRPr kumimoji="1" lang="ja-JP" altLang="en-US" sz="1100"/>
                  </a:p>
                </xdr:txBody>
              </xdr:sp>
            </mc:Choice>
            <mc:Fallback>
              <xdr:sp macro="" textlink="">
                <xdr:nvSpPr>
                  <xdr:cNvPr id="18" name="テキスト ボックス 17">
                    <a:extLst>
                      <a:ext uri="{FF2B5EF4-FFF2-40B4-BE49-F238E27FC236}">
                        <a16:creationId xmlns:a16="http://schemas.microsoft.com/office/drawing/2014/main" id="{84D9EC92-B4CC-3FDA-A3E7-1BBE1838CF36}"/>
                      </a:ext>
                    </a:extLst>
                  </xdr:cNvPr>
                  <xdr:cNvSpPr txBox="1"/>
                </xdr:nvSpPr>
                <xdr:spPr>
                  <a:xfrm>
                    <a:off x="2998304" y="39855593"/>
                    <a:ext cx="454269"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r>
                      <a:rPr kumimoji="1" lang="en-US" altLang="ja-JP" sz="1100" b="0" i="0">
                        <a:latin typeface="Cambria Math" panose="02040503050406030204" pitchFamily="18" charset="0"/>
                      </a:rPr>
                      <a:t>𝐿_1</a:t>
                    </a:r>
                    <a:endParaRPr kumimoji="1" lang="ja-JP" altLang="en-US" sz="1100"/>
                  </a:p>
                </xdr:txBody>
              </xdr:sp>
            </mc:Fallback>
          </mc:AlternateContent>
        </xdr:grpSp>
      </xdr:grpSp>
      <mc:AlternateContent xmlns:mc="http://schemas.openxmlformats.org/markup-compatibility/2006">
        <mc:Choice xmlns:a14="http://schemas.microsoft.com/office/drawing/2010/main" Requires="a14">
          <xdr:sp macro="" textlink="">
            <xdr:nvSpPr>
              <xdr:cNvPr id="7" name="テキスト ボックス 6">
                <a:extLst>
                  <a:ext uri="{FF2B5EF4-FFF2-40B4-BE49-F238E27FC236}">
                    <a16:creationId xmlns:a16="http://schemas.microsoft.com/office/drawing/2014/main" id="{21308270-7BC7-7E23-DBE6-1DC3C8E0ED49}"/>
                  </a:ext>
                </a:extLst>
              </xdr:cNvPr>
              <xdr:cNvSpPr txBox="1"/>
            </xdr:nvSpPr>
            <xdr:spPr>
              <a:xfrm>
                <a:off x="2526195" y="87870195"/>
                <a:ext cx="454269" cy="26455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14:m>
                  <m:oMathPara xmlns:m="http://schemas.openxmlformats.org/officeDocument/2006/math">
                    <m:oMathParaPr>
                      <m:jc m:val="centerGroup"/>
                    </m:oMathParaPr>
                    <m:oMath xmlns:m="http://schemas.openxmlformats.org/officeDocument/2006/math">
                      <m:sSub>
                        <m:sSubPr>
                          <m:ctrlPr>
                            <a:rPr kumimoji="1" lang="en-US" altLang="ja-JP" sz="1100" b="0" i="1">
                              <a:latin typeface="Cambria Math" panose="02040503050406030204" pitchFamily="18" charset="0"/>
                            </a:rPr>
                          </m:ctrlPr>
                        </m:sSubPr>
                        <m:e>
                          <m:r>
                            <a:rPr kumimoji="1" lang="en-US" altLang="ja-JP" sz="1100" b="0" i="1">
                              <a:latin typeface="Cambria Math" panose="02040503050406030204" pitchFamily="18" charset="0"/>
                            </a:rPr>
                            <m:t>𝐶</m:t>
                          </m:r>
                        </m:e>
                        <m:sub>
                          <m:r>
                            <a:rPr kumimoji="1" lang="en-US" altLang="ja-JP" sz="1100" b="0" i="1">
                              <a:latin typeface="Cambria Math" panose="02040503050406030204" pitchFamily="18" charset="0"/>
                            </a:rPr>
                            <m:t>1</m:t>
                          </m:r>
                        </m:sub>
                      </m:sSub>
                    </m:oMath>
                  </m:oMathPara>
                </a14:m>
                <a:endParaRPr kumimoji="1" lang="ja-JP" altLang="en-US" sz="1100"/>
              </a:p>
            </xdr:txBody>
          </xdr:sp>
        </mc:Choice>
        <mc:Fallback>
          <xdr:sp macro="" textlink="">
            <xdr:nvSpPr>
              <xdr:cNvPr id="7" name="テキスト ボックス 6">
                <a:extLst>
                  <a:ext uri="{FF2B5EF4-FFF2-40B4-BE49-F238E27FC236}">
                    <a16:creationId xmlns:a16="http://schemas.microsoft.com/office/drawing/2014/main" id="{21308270-7BC7-7E23-DBE6-1DC3C8E0ED49}"/>
                  </a:ext>
                </a:extLst>
              </xdr:cNvPr>
              <xdr:cNvSpPr txBox="1"/>
            </xdr:nvSpPr>
            <xdr:spPr>
              <a:xfrm>
                <a:off x="2526195" y="87870195"/>
                <a:ext cx="454269" cy="26455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r>
                  <a:rPr kumimoji="1" lang="en-US" altLang="ja-JP" sz="1100" b="0" i="0">
                    <a:latin typeface="Cambria Math" panose="02040503050406030204" pitchFamily="18" charset="0"/>
                  </a:rPr>
                  <a:t>𝐶_1</a:t>
                </a:r>
                <a:endParaRPr kumimoji="1" lang="ja-JP" altLang="en-US" sz="1100"/>
              </a:p>
            </xdr:txBody>
          </xdr:sp>
        </mc:Fallback>
      </mc:AlternateContent>
    </xdr:grpSp>
    <xdr:clientData/>
  </xdr:twoCellAnchor>
  <xdr:oneCellAnchor>
    <xdr:from>
      <xdr:col>11</xdr:col>
      <xdr:colOff>590550</xdr:colOff>
      <xdr:row>1</xdr:row>
      <xdr:rowOff>38100</xdr:rowOff>
    </xdr:from>
    <xdr:ext cx="3654287" cy="758770"/>
    <mc:AlternateContent xmlns:mc="http://schemas.openxmlformats.org/markup-compatibility/2006">
      <mc:Choice xmlns:a14="http://schemas.microsoft.com/office/drawing/2010/main" Requires="a14">
        <xdr:sp macro="" textlink="">
          <xdr:nvSpPr>
            <xdr:cNvPr id="19" name="テキスト ボックス 18">
              <a:extLst>
                <a:ext uri="{FF2B5EF4-FFF2-40B4-BE49-F238E27FC236}">
                  <a16:creationId xmlns:a16="http://schemas.microsoft.com/office/drawing/2014/main" id="{D6893E1F-FD05-4CBD-905B-22E862056B59}"/>
                </a:ext>
              </a:extLst>
            </xdr:cNvPr>
            <xdr:cNvSpPr txBox="1"/>
          </xdr:nvSpPr>
          <xdr:spPr>
            <a:xfrm>
              <a:off x="6191250" y="238125"/>
              <a:ext cx="3654287" cy="7587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noAutofit/>
            </a:bodyPr>
            <a:lstStyle/>
            <a:p>
              <a:pPr algn="l"/>
              <a14:m>
                <m:oMathPara xmlns:m="http://schemas.openxmlformats.org/officeDocument/2006/math">
                  <m:oMathParaPr>
                    <m:jc m:val="centerGroup"/>
                  </m:oMathParaPr>
                  <m:oMath xmlns:m="http://schemas.openxmlformats.org/officeDocument/2006/math">
                    <m:r>
                      <a:rPr kumimoji="1" lang="en-US" sz="1100" b="0" i="1">
                        <a:solidFill>
                          <a:schemeClr val="dk1"/>
                        </a:solidFill>
                        <a:effectLst/>
                        <a:latin typeface="Cambria Math" panose="02040503050406030204" pitchFamily="18" charset="0"/>
                        <a:ea typeface="+mn-ea"/>
                        <a:cs typeface="+mn-cs"/>
                      </a:rPr>
                      <m:t>𝐺𝑎𝑖𝑛</m:t>
                    </m:r>
                    <m:r>
                      <a:rPr kumimoji="1" lang="en-US" sz="1100" b="0" i="1">
                        <a:solidFill>
                          <a:schemeClr val="dk1"/>
                        </a:solidFill>
                        <a:effectLst/>
                        <a:latin typeface="Cambria Math" panose="02040503050406030204" pitchFamily="18" charset="0"/>
                        <a:ea typeface="+mn-ea"/>
                        <a:cs typeface="+mn-cs"/>
                      </a:rPr>
                      <m:t>=</m:t>
                    </m:r>
                    <m:d>
                      <m:dPr>
                        <m:begChr m:val="|"/>
                        <m:endChr m:val="|"/>
                        <m:ctrlPr>
                          <a:rPr kumimoji="1" lang="en-US" sz="1100" b="0" i="1">
                            <a:solidFill>
                              <a:schemeClr val="dk1"/>
                            </a:solidFill>
                            <a:effectLst/>
                            <a:latin typeface="Cambria Math" panose="02040503050406030204" pitchFamily="18" charset="0"/>
                            <a:ea typeface="+mn-ea"/>
                            <a:cs typeface="+mn-cs"/>
                          </a:rPr>
                        </m:ctrlPr>
                      </m:dPr>
                      <m:e>
                        <m:f>
                          <m:fPr>
                            <m:ctrlPr>
                              <a:rPr kumimoji="1" lang="en-US" sz="1100" b="0" i="1">
                                <a:solidFill>
                                  <a:schemeClr val="dk1"/>
                                </a:solidFill>
                                <a:effectLst/>
                                <a:latin typeface="Cambria Math" panose="02040503050406030204" pitchFamily="18" charset="0"/>
                                <a:ea typeface="+mn-ea"/>
                                <a:cs typeface="+mn-cs"/>
                              </a:rPr>
                            </m:ctrlPr>
                          </m:fPr>
                          <m:num>
                            <m:sSub>
                              <m:sSubPr>
                                <m:ctrlPr>
                                  <a:rPr kumimoji="1" lang="en-US" sz="1100" b="0" i="1">
                                    <a:solidFill>
                                      <a:schemeClr val="dk1"/>
                                    </a:solidFill>
                                    <a:effectLst/>
                                    <a:latin typeface="Cambria Math" panose="02040503050406030204" pitchFamily="18" charset="0"/>
                                    <a:ea typeface="+mn-ea"/>
                                    <a:cs typeface="+mn-cs"/>
                                  </a:rPr>
                                </m:ctrlPr>
                              </m:sSubPr>
                              <m:e>
                                <m:r>
                                  <a:rPr kumimoji="1" lang="en-US" sz="1100" b="0" i="1">
                                    <a:solidFill>
                                      <a:schemeClr val="dk1"/>
                                    </a:solidFill>
                                    <a:effectLst/>
                                    <a:latin typeface="Cambria Math" panose="02040503050406030204" pitchFamily="18" charset="0"/>
                                    <a:ea typeface="+mn-ea"/>
                                    <a:cs typeface="+mn-cs"/>
                                  </a:rPr>
                                  <m:t>𝑉</m:t>
                                </m:r>
                              </m:e>
                              <m:sub>
                                <m:r>
                                  <a:rPr kumimoji="1" lang="en-US" sz="1100" b="0" i="1">
                                    <a:solidFill>
                                      <a:schemeClr val="dk1"/>
                                    </a:solidFill>
                                    <a:effectLst/>
                                    <a:latin typeface="Cambria Math" panose="02040503050406030204" pitchFamily="18" charset="0"/>
                                    <a:ea typeface="+mn-ea"/>
                                    <a:cs typeface="+mn-cs"/>
                                  </a:rPr>
                                  <m:t>𝑜𝑢𝑡</m:t>
                                </m:r>
                              </m:sub>
                            </m:sSub>
                            <m:r>
                              <a:rPr kumimoji="1" lang="en-US" sz="1100" b="0" i="1">
                                <a:solidFill>
                                  <a:schemeClr val="dk1"/>
                                </a:solidFill>
                                <a:effectLst/>
                                <a:latin typeface="Cambria Math" panose="02040503050406030204" pitchFamily="18" charset="0"/>
                                <a:ea typeface="+mn-ea"/>
                                <a:cs typeface="+mn-cs"/>
                              </a:rPr>
                              <m:t>−</m:t>
                            </m:r>
                            <m:sSub>
                              <m:sSubPr>
                                <m:ctrlPr>
                                  <a:rPr kumimoji="1" lang="en-US" sz="1100" b="0" i="1">
                                    <a:solidFill>
                                      <a:schemeClr val="dk1"/>
                                    </a:solidFill>
                                    <a:effectLst/>
                                    <a:latin typeface="Cambria Math" panose="02040503050406030204" pitchFamily="18" charset="0"/>
                                    <a:ea typeface="+mn-ea"/>
                                    <a:cs typeface="+mn-cs"/>
                                  </a:rPr>
                                </m:ctrlPr>
                              </m:sSubPr>
                              <m:e>
                                <m:r>
                                  <a:rPr kumimoji="1" lang="en-US" sz="1100" b="0" i="1">
                                    <a:solidFill>
                                      <a:schemeClr val="dk1"/>
                                    </a:solidFill>
                                    <a:effectLst/>
                                    <a:latin typeface="Cambria Math" panose="02040503050406030204" pitchFamily="18" charset="0"/>
                                    <a:ea typeface="+mn-ea"/>
                                    <a:cs typeface="+mn-cs"/>
                                  </a:rPr>
                                  <m:t>𝑉</m:t>
                                </m:r>
                              </m:e>
                              <m:sub>
                                <m:r>
                                  <a:rPr kumimoji="1" lang="en-US" sz="1100" b="0" i="1">
                                    <a:solidFill>
                                      <a:schemeClr val="dk1"/>
                                    </a:solidFill>
                                    <a:effectLst/>
                                    <a:latin typeface="Cambria Math" panose="02040503050406030204" pitchFamily="18" charset="0"/>
                                    <a:ea typeface="+mn-ea"/>
                                    <a:cs typeface="+mn-cs"/>
                                  </a:rPr>
                                  <m:t>𝑟𝑒𝑓</m:t>
                                </m:r>
                              </m:sub>
                            </m:sSub>
                          </m:num>
                          <m:den>
                            <m:sSub>
                              <m:sSubPr>
                                <m:ctrlPr>
                                  <a:rPr kumimoji="1" lang="en-US" sz="1100" b="0" i="1">
                                    <a:solidFill>
                                      <a:schemeClr val="dk1"/>
                                    </a:solidFill>
                                    <a:effectLst/>
                                    <a:latin typeface="Cambria Math" panose="02040503050406030204" pitchFamily="18" charset="0"/>
                                    <a:ea typeface="+mn-ea"/>
                                    <a:cs typeface="+mn-cs"/>
                                  </a:rPr>
                                </m:ctrlPr>
                              </m:sSubPr>
                              <m:e>
                                <m:r>
                                  <a:rPr kumimoji="1" lang="en-US" sz="1100" b="0" i="1">
                                    <a:solidFill>
                                      <a:schemeClr val="dk1"/>
                                    </a:solidFill>
                                    <a:effectLst/>
                                    <a:latin typeface="Cambria Math" panose="02040503050406030204" pitchFamily="18" charset="0"/>
                                    <a:ea typeface="+mn-ea"/>
                                    <a:cs typeface="+mn-cs"/>
                                  </a:rPr>
                                  <m:t>𝑉</m:t>
                                </m:r>
                              </m:e>
                              <m:sub>
                                <m:r>
                                  <a:rPr kumimoji="1" lang="en-US" sz="1100" b="0" i="1">
                                    <a:solidFill>
                                      <a:schemeClr val="dk1"/>
                                    </a:solidFill>
                                    <a:effectLst/>
                                    <a:latin typeface="Cambria Math" panose="02040503050406030204" pitchFamily="18" charset="0"/>
                                    <a:ea typeface="+mn-ea"/>
                                    <a:cs typeface="+mn-cs"/>
                                  </a:rPr>
                                  <m:t>𝑖𝑛</m:t>
                                </m:r>
                              </m:sub>
                            </m:sSub>
                            <m:r>
                              <a:rPr kumimoji="1" lang="en-US" sz="1100" b="0" i="1">
                                <a:solidFill>
                                  <a:schemeClr val="dk1"/>
                                </a:solidFill>
                                <a:effectLst/>
                                <a:latin typeface="Cambria Math" panose="02040503050406030204" pitchFamily="18" charset="0"/>
                                <a:ea typeface="+mn-ea"/>
                                <a:cs typeface="+mn-cs"/>
                              </a:rPr>
                              <m:t>−</m:t>
                            </m:r>
                            <m:sSub>
                              <m:sSubPr>
                                <m:ctrlPr>
                                  <a:rPr kumimoji="1" lang="en-US" sz="1100" b="0" i="1">
                                    <a:solidFill>
                                      <a:schemeClr val="dk1"/>
                                    </a:solidFill>
                                    <a:effectLst/>
                                    <a:latin typeface="Cambria Math" panose="02040503050406030204" pitchFamily="18" charset="0"/>
                                    <a:ea typeface="+mn-ea"/>
                                    <a:cs typeface="+mn-cs"/>
                                  </a:rPr>
                                </m:ctrlPr>
                              </m:sSubPr>
                              <m:e>
                                <m:r>
                                  <a:rPr kumimoji="1" lang="en-US" sz="1100" b="0" i="1">
                                    <a:solidFill>
                                      <a:schemeClr val="dk1"/>
                                    </a:solidFill>
                                    <a:effectLst/>
                                    <a:latin typeface="Cambria Math" panose="02040503050406030204" pitchFamily="18" charset="0"/>
                                    <a:ea typeface="+mn-ea"/>
                                    <a:cs typeface="+mn-cs"/>
                                  </a:rPr>
                                  <m:t>𝑉</m:t>
                                </m:r>
                              </m:e>
                              <m:sub>
                                <m:r>
                                  <a:rPr kumimoji="1" lang="en-US" sz="1100" b="0" i="1">
                                    <a:solidFill>
                                      <a:schemeClr val="dk1"/>
                                    </a:solidFill>
                                    <a:effectLst/>
                                    <a:latin typeface="Cambria Math" panose="02040503050406030204" pitchFamily="18" charset="0"/>
                                    <a:ea typeface="+mn-ea"/>
                                    <a:cs typeface="+mn-cs"/>
                                  </a:rPr>
                                  <m:t>𝑟𝑒𝑓</m:t>
                                </m:r>
                              </m:sub>
                            </m:sSub>
                          </m:den>
                        </m:f>
                      </m:e>
                    </m:d>
                    <m:r>
                      <a:rPr kumimoji="1" lang="en-US" sz="1100" b="0" i="1">
                        <a:solidFill>
                          <a:schemeClr val="dk1"/>
                        </a:solidFill>
                        <a:effectLst/>
                        <a:latin typeface="Cambria Math" panose="02040503050406030204" pitchFamily="18" charset="0"/>
                        <a:ea typeface="+mn-ea"/>
                        <a:cs typeface="+mn-cs"/>
                      </a:rPr>
                      <m:t>=</m:t>
                    </m:r>
                    <m:d>
                      <m:dPr>
                        <m:ctrlPr>
                          <a:rPr kumimoji="1" lang="en-US" sz="1100" b="0" i="1">
                            <a:solidFill>
                              <a:schemeClr val="dk1"/>
                            </a:solidFill>
                            <a:effectLst/>
                            <a:latin typeface="Cambria Math" panose="02040503050406030204" pitchFamily="18" charset="0"/>
                            <a:ea typeface="+mn-ea"/>
                            <a:cs typeface="+mn-cs"/>
                          </a:rPr>
                        </m:ctrlPr>
                      </m:dPr>
                      <m:e>
                        <m:f>
                          <m:fPr>
                            <m:ctrlPr>
                              <a:rPr kumimoji="1" lang="en-US" sz="1100" b="0" i="1">
                                <a:solidFill>
                                  <a:schemeClr val="dk1"/>
                                </a:solidFill>
                                <a:effectLst/>
                                <a:latin typeface="Cambria Math" panose="02040503050406030204" pitchFamily="18" charset="0"/>
                                <a:ea typeface="+mn-ea"/>
                                <a:cs typeface="+mn-cs"/>
                              </a:rPr>
                            </m:ctrlPr>
                          </m:fPr>
                          <m:num>
                            <m:r>
                              <a:rPr kumimoji="1" lang="en-US" sz="1100" b="0" i="1">
                                <a:solidFill>
                                  <a:schemeClr val="dk1"/>
                                </a:solidFill>
                                <a:effectLst/>
                                <a:latin typeface="Cambria Math" panose="02040503050406030204" pitchFamily="18" charset="0"/>
                                <a:ea typeface="+mn-ea"/>
                                <a:cs typeface="+mn-cs"/>
                              </a:rPr>
                              <m:t>1</m:t>
                            </m:r>
                          </m:num>
                          <m:den>
                            <m:rad>
                              <m:radPr>
                                <m:degHide m:val="on"/>
                                <m:ctrlPr>
                                  <a:rPr kumimoji="1" lang="en-US" sz="1100" b="0" i="1">
                                    <a:solidFill>
                                      <a:schemeClr val="dk1"/>
                                    </a:solidFill>
                                    <a:effectLst/>
                                    <a:latin typeface="Cambria Math" panose="02040503050406030204" pitchFamily="18" charset="0"/>
                                    <a:ea typeface="+mn-ea"/>
                                    <a:cs typeface="+mn-cs"/>
                                  </a:rPr>
                                </m:ctrlPr>
                              </m:radPr>
                              <m:deg/>
                              <m:e>
                                <m:r>
                                  <a:rPr kumimoji="1" lang="en-US" sz="1100" b="0" i="1">
                                    <a:solidFill>
                                      <a:schemeClr val="dk1"/>
                                    </a:solidFill>
                                    <a:effectLst/>
                                    <a:latin typeface="Cambria Math" panose="02040503050406030204" pitchFamily="18" charset="0"/>
                                    <a:ea typeface="+mn-ea"/>
                                    <a:cs typeface="+mn-cs"/>
                                  </a:rPr>
                                  <m:t>1+</m:t>
                                </m:r>
                                <m:f>
                                  <m:fPr>
                                    <m:ctrlPr>
                                      <a:rPr kumimoji="1" lang="en-US" sz="1100" b="0" i="1">
                                        <a:solidFill>
                                          <a:schemeClr val="dk1"/>
                                        </a:solidFill>
                                        <a:effectLst/>
                                        <a:latin typeface="Cambria Math" panose="02040503050406030204" pitchFamily="18" charset="0"/>
                                        <a:ea typeface="+mn-ea"/>
                                        <a:cs typeface="+mn-cs"/>
                                      </a:rPr>
                                    </m:ctrlPr>
                                  </m:fPr>
                                  <m:num>
                                    <m:sSup>
                                      <m:sSupPr>
                                        <m:ctrlPr>
                                          <a:rPr kumimoji="1" lang="en-US" sz="1100" b="0" i="1">
                                            <a:solidFill>
                                              <a:schemeClr val="dk1"/>
                                            </a:solidFill>
                                            <a:effectLst/>
                                            <a:latin typeface="Cambria Math" panose="02040503050406030204" pitchFamily="18" charset="0"/>
                                            <a:ea typeface="+mn-ea"/>
                                            <a:cs typeface="+mn-cs"/>
                                          </a:rPr>
                                        </m:ctrlPr>
                                      </m:sSupPr>
                                      <m:e>
                                        <m:sSub>
                                          <m:sSubPr>
                                            <m:ctrlPr>
                                              <a:rPr kumimoji="1" lang="en-US" sz="1100" b="0" i="1">
                                                <a:solidFill>
                                                  <a:schemeClr val="dk1"/>
                                                </a:solidFill>
                                                <a:effectLst/>
                                                <a:latin typeface="Cambria Math" panose="02040503050406030204" pitchFamily="18" charset="0"/>
                                                <a:ea typeface="+mn-ea"/>
                                                <a:cs typeface="+mn-cs"/>
                                              </a:rPr>
                                            </m:ctrlPr>
                                          </m:sSubPr>
                                          <m:e>
                                            <m:r>
                                              <a:rPr kumimoji="1" lang="en-US" sz="1100" b="0" i="1">
                                                <a:solidFill>
                                                  <a:schemeClr val="dk1"/>
                                                </a:solidFill>
                                                <a:effectLst/>
                                                <a:latin typeface="Cambria Math" panose="02040503050406030204" pitchFamily="18" charset="0"/>
                                                <a:ea typeface="+mn-ea"/>
                                                <a:cs typeface="+mn-cs"/>
                                              </a:rPr>
                                              <m:t>𝐶</m:t>
                                            </m:r>
                                          </m:e>
                                          <m:sub>
                                            <m:r>
                                              <a:rPr kumimoji="1" lang="en-US" sz="1100" b="0" i="1">
                                                <a:solidFill>
                                                  <a:schemeClr val="dk1"/>
                                                </a:solidFill>
                                                <a:effectLst/>
                                                <a:latin typeface="Cambria Math" panose="02040503050406030204" pitchFamily="18" charset="0"/>
                                                <a:ea typeface="+mn-ea"/>
                                                <a:cs typeface="+mn-cs"/>
                                              </a:rPr>
                                              <m:t>1</m:t>
                                            </m:r>
                                          </m:sub>
                                        </m:sSub>
                                      </m:e>
                                      <m:sup>
                                        <m:r>
                                          <a:rPr kumimoji="1" lang="en-US" sz="1100" b="0" i="1">
                                            <a:solidFill>
                                              <a:schemeClr val="dk1"/>
                                            </a:solidFill>
                                            <a:effectLst/>
                                            <a:latin typeface="Cambria Math" panose="02040503050406030204" pitchFamily="18" charset="0"/>
                                            <a:ea typeface="+mn-ea"/>
                                            <a:cs typeface="+mn-cs"/>
                                          </a:rPr>
                                          <m:t>2</m:t>
                                        </m:r>
                                      </m:sup>
                                    </m:sSup>
                                    <m:sSup>
                                      <m:sSupPr>
                                        <m:ctrlPr>
                                          <a:rPr kumimoji="1" lang="en-US" sz="1100" b="0" i="1">
                                            <a:solidFill>
                                              <a:schemeClr val="dk1"/>
                                            </a:solidFill>
                                            <a:effectLst/>
                                            <a:latin typeface="Cambria Math" panose="02040503050406030204" pitchFamily="18" charset="0"/>
                                            <a:ea typeface="+mn-ea"/>
                                            <a:cs typeface="+mn-cs"/>
                                          </a:rPr>
                                        </m:ctrlPr>
                                      </m:sSupPr>
                                      <m:e>
                                        <m:sSub>
                                          <m:sSubPr>
                                            <m:ctrlPr>
                                              <a:rPr kumimoji="1" lang="en-US" sz="1100" b="0" i="1">
                                                <a:solidFill>
                                                  <a:schemeClr val="dk1"/>
                                                </a:solidFill>
                                                <a:effectLst/>
                                                <a:latin typeface="Cambria Math" panose="02040503050406030204" pitchFamily="18" charset="0"/>
                                                <a:ea typeface="+mn-ea"/>
                                                <a:cs typeface="+mn-cs"/>
                                              </a:rPr>
                                            </m:ctrlPr>
                                          </m:sSubPr>
                                          <m:e>
                                            <m:r>
                                              <a:rPr kumimoji="1" lang="en-US" sz="1100" b="0" i="1">
                                                <a:solidFill>
                                                  <a:schemeClr val="dk1"/>
                                                </a:solidFill>
                                                <a:effectLst/>
                                                <a:latin typeface="Cambria Math" panose="02040503050406030204" pitchFamily="18" charset="0"/>
                                                <a:ea typeface="+mn-ea"/>
                                                <a:cs typeface="+mn-cs"/>
                                              </a:rPr>
                                              <m:t>𝑅</m:t>
                                            </m:r>
                                          </m:e>
                                          <m:sub>
                                            <m:r>
                                              <a:rPr kumimoji="1" lang="en-US" sz="1100" b="0" i="1">
                                                <a:solidFill>
                                                  <a:schemeClr val="dk1"/>
                                                </a:solidFill>
                                                <a:effectLst/>
                                                <a:latin typeface="Cambria Math" panose="02040503050406030204" pitchFamily="18" charset="0"/>
                                                <a:ea typeface="+mn-ea"/>
                                                <a:cs typeface="+mn-cs"/>
                                              </a:rPr>
                                              <m:t>1</m:t>
                                            </m:r>
                                          </m:sub>
                                        </m:sSub>
                                      </m:e>
                                      <m:sup>
                                        <m:r>
                                          <a:rPr kumimoji="1" lang="en-US" sz="1100" b="0" i="1">
                                            <a:solidFill>
                                              <a:schemeClr val="dk1"/>
                                            </a:solidFill>
                                            <a:effectLst/>
                                            <a:latin typeface="Cambria Math" panose="02040503050406030204" pitchFamily="18" charset="0"/>
                                            <a:ea typeface="+mn-ea"/>
                                            <a:cs typeface="+mn-cs"/>
                                          </a:rPr>
                                          <m:t>2</m:t>
                                        </m:r>
                                      </m:sup>
                                    </m:sSup>
                                    <m:sSup>
                                      <m:sSupPr>
                                        <m:ctrlPr>
                                          <a:rPr kumimoji="1" lang="en-US" sz="1100" b="0" i="1">
                                            <a:solidFill>
                                              <a:schemeClr val="dk1"/>
                                            </a:solidFill>
                                            <a:effectLst/>
                                            <a:latin typeface="Cambria Math" panose="02040503050406030204" pitchFamily="18" charset="0"/>
                                            <a:ea typeface="+mn-ea"/>
                                            <a:cs typeface="+mn-cs"/>
                                          </a:rPr>
                                        </m:ctrlPr>
                                      </m:sSupPr>
                                      <m:e>
                                        <m:r>
                                          <a:rPr kumimoji="1" lang="en-US" sz="1100" b="0" i="1">
                                            <a:solidFill>
                                              <a:schemeClr val="dk1"/>
                                            </a:solidFill>
                                            <a:effectLst/>
                                            <a:latin typeface="Cambria Math" panose="02040503050406030204" pitchFamily="18" charset="0"/>
                                            <a:ea typeface="+mn-ea"/>
                                            <a:cs typeface="+mn-cs"/>
                                          </a:rPr>
                                          <m:t>𝜔</m:t>
                                        </m:r>
                                      </m:e>
                                      <m:sup>
                                        <m:r>
                                          <a:rPr kumimoji="1" lang="en-US" sz="1100" b="0" i="1">
                                            <a:solidFill>
                                              <a:schemeClr val="dk1"/>
                                            </a:solidFill>
                                            <a:effectLst/>
                                            <a:latin typeface="Cambria Math" panose="02040503050406030204" pitchFamily="18" charset="0"/>
                                            <a:ea typeface="+mn-ea"/>
                                            <a:cs typeface="+mn-cs"/>
                                          </a:rPr>
                                          <m:t>2</m:t>
                                        </m:r>
                                      </m:sup>
                                    </m:sSup>
                                  </m:num>
                                  <m:den>
                                    <m:sSup>
                                      <m:sSupPr>
                                        <m:ctrlPr>
                                          <a:rPr kumimoji="1" lang="en-US" sz="1100" b="0" i="1">
                                            <a:solidFill>
                                              <a:schemeClr val="dk1"/>
                                            </a:solidFill>
                                            <a:effectLst/>
                                            <a:latin typeface="Cambria Math" panose="02040503050406030204" pitchFamily="18" charset="0"/>
                                            <a:ea typeface="+mn-ea"/>
                                            <a:cs typeface="+mn-cs"/>
                                          </a:rPr>
                                        </m:ctrlPr>
                                      </m:sSupPr>
                                      <m:e>
                                        <m:d>
                                          <m:dPr>
                                            <m:ctrlPr>
                                              <a:rPr kumimoji="1" lang="en-US" sz="1100" b="0" i="1">
                                                <a:solidFill>
                                                  <a:schemeClr val="dk1"/>
                                                </a:solidFill>
                                                <a:effectLst/>
                                                <a:latin typeface="Cambria Math" panose="02040503050406030204" pitchFamily="18" charset="0"/>
                                                <a:ea typeface="+mn-ea"/>
                                                <a:cs typeface="+mn-cs"/>
                                              </a:rPr>
                                            </m:ctrlPr>
                                          </m:dPr>
                                          <m:e>
                                            <m:sSub>
                                              <m:sSubPr>
                                                <m:ctrlPr>
                                                  <a:rPr kumimoji="1" lang="en-US" sz="1100" b="0" i="1">
                                                    <a:solidFill>
                                                      <a:schemeClr val="dk1"/>
                                                    </a:solidFill>
                                                    <a:effectLst/>
                                                    <a:latin typeface="Cambria Math" panose="02040503050406030204" pitchFamily="18" charset="0"/>
                                                    <a:ea typeface="+mn-ea"/>
                                                    <a:cs typeface="+mn-cs"/>
                                                  </a:rPr>
                                                </m:ctrlPr>
                                              </m:sSubPr>
                                              <m:e>
                                                <m:r>
                                                  <a:rPr kumimoji="1" lang="en-US" sz="1100" b="0" i="1">
                                                    <a:solidFill>
                                                      <a:schemeClr val="dk1"/>
                                                    </a:solidFill>
                                                    <a:effectLst/>
                                                    <a:latin typeface="Cambria Math" panose="02040503050406030204" pitchFamily="18" charset="0"/>
                                                    <a:ea typeface="+mn-ea"/>
                                                    <a:cs typeface="+mn-cs"/>
                                                  </a:rPr>
                                                  <m:t>𝐿</m:t>
                                                </m:r>
                                              </m:e>
                                              <m:sub>
                                                <m:r>
                                                  <a:rPr kumimoji="1" lang="en-US" sz="1100" b="0" i="1">
                                                    <a:solidFill>
                                                      <a:schemeClr val="dk1"/>
                                                    </a:solidFill>
                                                    <a:effectLst/>
                                                    <a:latin typeface="Cambria Math" panose="02040503050406030204" pitchFamily="18" charset="0"/>
                                                    <a:ea typeface="+mn-ea"/>
                                                    <a:cs typeface="+mn-cs"/>
                                                  </a:rPr>
                                                  <m:t>1</m:t>
                                                </m:r>
                                              </m:sub>
                                            </m:sSub>
                                            <m:sSub>
                                              <m:sSubPr>
                                                <m:ctrlPr>
                                                  <a:rPr kumimoji="1" lang="en-US" sz="1100" b="0" i="1">
                                                    <a:solidFill>
                                                      <a:schemeClr val="dk1"/>
                                                    </a:solidFill>
                                                    <a:effectLst/>
                                                    <a:latin typeface="Cambria Math" panose="02040503050406030204" pitchFamily="18" charset="0"/>
                                                    <a:ea typeface="+mn-ea"/>
                                                    <a:cs typeface="+mn-cs"/>
                                                  </a:rPr>
                                                </m:ctrlPr>
                                              </m:sSubPr>
                                              <m:e>
                                                <m:r>
                                                  <a:rPr kumimoji="1" lang="en-US" sz="1100" b="0" i="1">
                                                    <a:solidFill>
                                                      <a:schemeClr val="dk1"/>
                                                    </a:solidFill>
                                                    <a:effectLst/>
                                                    <a:latin typeface="Cambria Math" panose="02040503050406030204" pitchFamily="18" charset="0"/>
                                                    <a:ea typeface="+mn-ea"/>
                                                    <a:cs typeface="+mn-cs"/>
                                                  </a:rPr>
                                                  <m:t>𝐶</m:t>
                                                </m:r>
                                              </m:e>
                                              <m:sub>
                                                <m:r>
                                                  <a:rPr kumimoji="1" lang="en-US" sz="1100" b="0" i="1">
                                                    <a:solidFill>
                                                      <a:schemeClr val="dk1"/>
                                                    </a:solidFill>
                                                    <a:effectLst/>
                                                    <a:latin typeface="Cambria Math" panose="02040503050406030204" pitchFamily="18" charset="0"/>
                                                    <a:ea typeface="+mn-ea"/>
                                                    <a:cs typeface="+mn-cs"/>
                                                  </a:rPr>
                                                  <m:t>1</m:t>
                                                </m:r>
                                              </m:sub>
                                            </m:sSub>
                                            <m:sSup>
                                              <m:sSupPr>
                                                <m:ctrlPr>
                                                  <a:rPr kumimoji="1" lang="en-US" sz="1100" b="0" i="1">
                                                    <a:solidFill>
                                                      <a:schemeClr val="dk1"/>
                                                    </a:solidFill>
                                                    <a:effectLst/>
                                                    <a:latin typeface="Cambria Math" panose="02040503050406030204" pitchFamily="18" charset="0"/>
                                                    <a:ea typeface="+mn-ea"/>
                                                    <a:cs typeface="+mn-cs"/>
                                                  </a:rPr>
                                                </m:ctrlPr>
                                              </m:sSupPr>
                                              <m:e>
                                                <m:r>
                                                  <a:rPr kumimoji="1" lang="en-US" sz="1100" b="0" i="1">
                                                    <a:solidFill>
                                                      <a:schemeClr val="dk1"/>
                                                    </a:solidFill>
                                                    <a:effectLst/>
                                                    <a:latin typeface="Cambria Math" panose="02040503050406030204" pitchFamily="18" charset="0"/>
                                                    <a:ea typeface="+mn-ea"/>
                                                    <a:cs typeface="+mn-cs"/>
                                                  </a:rPr>
                                                  <m:t>𝜔</m:t>
                                                </m:r>
                                              </m:e>
                                              <m:sup>
                                                <m:r>
                                                  <a:rPr kumimoji="1" lang="en-US" sz="1100" b="0" i="1">
                                                    <a:solidFill>
                                                      <a:schemeClr val="dk1"/>
                                                    </a:solidFill>
                                                    <a:effectLst/>
                                                    <a:latin typeface="Cambria Math" panose="02040503050406030204" pitchFamily="18" charset="0"/>
                                                    <a:ea typeface="+mn-ea"/>
                                                    <a:cs typeface="+mn-cs"/>
                                                  </a:rPr>
                                                  <m:t>2</m:t>
                                                </m:r>
                                              </m:sup>
                                            </m:sSup>
                                            <m:r>
                                              <a:rPr kumimoji="1" lang="en-US" sz="1100" b="0" i="1">
                                                <a:solidFill>
                                                  <a:schemeClr val="dk1"/>
                                                </a:solidFill>
                                                <a:effectLst/>
                                                <a:latin typeface="Cambria Math" panose="02040503050406030204" pitchFamily="18" charset="0"/>
                                                <a:ea typeface="+mn-ea"/>
                                                <a:cs typeface="+mn-cs"/>
                                              </a:rPr>
                                              <m:t>−1</m:t>
                                            </m:r>
                                          </m:e>
                                        </m:d>
                                      </m:e>
                                      <m:sup>
                                        <m:r>
                                          <a:rPr kumimoji="1" lang="en-US" sz="1100" b="0" i="1">
                                            <a:solidFill>
                                              <a:schemeClr val="dk1"/>
                                            </a:solidFill>
                                            <a:effectLst/>
                                            <a:latin typeface="Cambria Math" panose="02040503050406030204" pitchFamily="18" charset="0"/>
                                            <a:ea typeface="+mn-ea"/>
                                            <a:cs typeface="+mn-cs"/>
                                          </a:rPr>
                                          <m:t>2</m:t>
                                        </m:r>
                                      </m:sup>
                                    </m:sSup>
                                  </m:den>
                                </m:f>
                              </m:e>
                            </m:rad>
                          </m:den>
                        </m:f>
                      </m:e>
                    </m:d>
                  </m:oMath>
                </m:oMathPara>
              </a14:m>
              <a:endParaRPr kumimoji="1" lang="en-US" sz="1100" b="0" i="1">
                <a:latin typeface="Cambria Math" panose="02040503050406030204" pitchFamily="18" charset="0"/>
                <a:ea typeface="Meiryo UI" panose="020B0604030504040204" pitchFamily="50" charset="-128"/>
              </a:endParaRPr>
            </a:p>
          </xdr:txBody>
        </xdr:sp>
      </mc:Choice>
      <mc:Fallback>
        <xdr:sp macro="" textlink="">
          <xdr:nvSpPr>
            <xdr:cNvPr id="19" name="テキスト ボックス 18">
              <a:extLst>
                <a:ext uri="{FF2B5EF4-FFF2-40B4-BE49-F238E27FC236}">
                  <a16:creationId xmlns:a16="http://schemas.microsoft.com/office/drawing/2014/main" id="{D6893E1F-FD05-4CBD-905B-22E862056B59}"/>
                </a:ext>
              </a:extLst>
            </xdr:cNvPr>
            <xdr:cNvSpPr txBox="1"/>
          </xdr:nvSpPr>
          <xdr:spPr>
            <a:xfrm>
              <a:off x="6191250" y="238125"/>
              <a:ext cx="3654287" cy="7587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noAutofit/>
            </a:bodyPr>
            <a:lstStyle/>
            <a:p>
              <a:pPr algn="l"/>
              <a:r>
                <a:rPr kumimoji="1" lang="en-US" sz="1100" b="0" i="0">
                  <a:solidFill>
                    <a:schemeClr val="dk1"/>
                  </a:solidFill>
                  <a:effectLst/>
                  <a:latin typeface="Cambria Math" panose="02040503050406030204" pitchFamily="18" charset="0"/>
                  <a:ea typeface="+mn-ea"/>
                  <a:cs typeface="+mn-cs"/>
                </a:rPr>
                <a:t>𝐺𝑎𝑖𝑛=|(𝑉_𝑜𝑢𝑡−𝑉_𝑟𝑒𝑓)/(𝑉_𝑖𝑛−𝑉_𝑟𝑒𝑓 )|=(1/√(1+(〖𝐶_1〗^2 〖𝑅_1〗^2 𝜔^2)/(𝐿_1 𝐶_1 𝜔^2−1)^2 ))</a:t>
              </a:r>
              <a:endParaRPr kumimoji="1" lang="en-US" sz="1100" b="0" i="1">
                <a:latin typeface="Cambria Math" panose="02040503050406030204" pitchFamily="18" charset="0"/>
                <a:ea typeface="Meiryo UI" panose="020B0604030504040204" pitchFamily="50" charset="-128"/>
              </a:endParaRPr>
            </a:p>
          </xdr:txBody>
        </xdr:sp>
      </mc:Fallback>
    </mc:AlternateContent>
    <xdr:clientData/>
  </xdr:oneCellAnchor>
  <xdr:oneCellAnchor>
    <xdr:from>
      <xdr:col>12</xdr:col>
      <xdr:colOff>158611</xdr:colOff>
      <xdr:row>5</xdr:row>
      <xdr:rowOff>150327</xdr:rowOff>
    </xdr:from>
    <xdr:ext cx="2443370" cy="455542"/>
    <mc:AlternateContent xmlns:mc="http://schemas.openxmlformats.org/markup-compatibility/2006">
      <mc:Choice xmlns:a14="http://schemas.microsoft.com/office/drawing/2010/main" Requires="a14">
        <xdr:sp macro="" textlink="">
          <xdr:nvSpPr>
            <xdr:cNvPr id="20" name="テキスト ボックス 19">
              <a:extLst>
                <a:ext uri="{FF2B5EF4-FFF2-40B4-BE49-F238E27FC236}">
                  <a16:creationId xmlns:a16="http://schemas.microsoft.com/office/drawing/2014/main" id="{08B7B4C3-CF90-477F-B76A-B56CDBB69D9D}"/>
                </a:ext>
              </a:extLst>
            </xdr:cNvPr>
            <xdr:cNvSpPr txBox="1"/>
          </xdr:nvSpPr>
          <xdr:spPr>
            <a:xfrm>
              <a:off x="6378436" y="1150452"/>
              <a:ext cx="2443370" cy="4555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noAutofit/>
            </a:bodyPr>
            <a:lstStyle/>
            <a:p>
              <a:pPr algn="l"/>
              <a14:m>
                <m:oMathPara xmlns:m="http://schemas.openxmlformats.org/officeDocument/2006/math">
                  <m:oMathParaPr>
                    <m:jc m:val="centerGroup"/>
                  </m:oMathParaPr>
                  <m:oMath xmlns:m="http://schemas.openxmlformats.org/officeDocument/2006/math">
                    <m:r>
                      <a:rPr kumimoji="1" lang="en-US" sz="1100" b="0" i="1">
                        <a:latin typeface="Cambria Math" panose="02040503050406030204" pitchFamily="18" charset="0"/>
                        <a:ea typeface="Cambria Math" panose="02040503050406030204" pitchFamily="18" charset="0"/>
                      </a:rPr>
                      <m:t>𝜃</m:t>
                    </m:r>
                    <m:r>
                      <a:rPr kumimoji="1" lang="en-US" sz="1100" b="0" i="1">
                        <a:latin typeface="Cambria Math" panose="02040503050406030204" pitchFamily="18" charset="0"/>
                        <a:ea typeface="Cambria Math" panose="02040503050406030204" pitchFamily="18" charset="0"/>
                      </a:rPr>
                      <m:t>[°]=</m:t>
                    </m:r>
                    <m:f>
                      <m:fPr>
                        <m:ctrlPr>
                          <a:rPr kumimoji="1" lang="en-US" sz="1100" b="0" i="1">
                            <a:solidFill>
                              <a:schemeClr val="dk1"/>
                            </a:solidFill>
                            <a:effectLst/>
                            <a:latin typeface="Cambria Math" panose="02040503050406030204" pitchFamily="18" charset="0"/>
                            <a:ea typeface="+mn-ea"/>
                            <a:cs typeface="+mn-cs"/>
                          </a:rPr>
                        </m:ctrlPr>
                      </m:fPr>
                      <m:num>
                        <m:r>
                          <a:rPr kumimoji="1" lang="en-US" sz="1100" b="0" i="1">
                            <a:solidFill>
                              <a:schemeClr val="dk1"/>
                            </a:solidFill>
                            <a:effectLst/>
                            <a:latin typeface="Cambria Math" panose="02040503050406030204" pitchFamily="18" charset="0"/>
                            <a:ea typeface="+mn-ea"/>
                            <a:cs typeface="+mn-cs"/>
                          </a:rPr>
                          <m:t>180</m:t>
                        </m:r>
                      </m:num>
                      <m:den>
                        <m:r>
                          <a:rPr kumimoji="1" lang="en-US" sz="1100" b="0" i="1">
                            <a:solidFill>
                              <a:schemeClr val="dk1"/>
                            </a:solidFill>
                            <a:effectLst/>
                            <a:latin typeface="Cambria Math" panose="02040503050406030204" pitchFamily="18" charset="0"/>
                            <a:ea typeface="+mn-ea"/>
                            <a:cs typeface="+mn-cs"/>
                          </a:rPr>
                          <m:t>𝜋</m:t>
                        </m:r>
                      </m:den>
                    </m:f>
                    <m:func>
                      <m:funcPr>
                        <m:ctrlPr>
                          <a:rPr kumimoji="1" lang="en-US" sz="1100" b="0" i="1">
                            <a:latin typeface="Cambria Math" panose="02040503050406030204" pitchFamily="18" charset="0"/>
                            <a:ea typeface="Meiryo UI" panose="020B0604030504040204" pitchFamily="50" charset="-128"/>
                          </a:rPr>
                        </m:ctrlPr>
                      </m:funcPr>
                      <m:fName>
                        <m:sSup>
                          <m:sSupPr>
                            <m:ctrlPr>
                              <a:rPr kumimoji="1" lang="en-US" sz="1100" b="0" i="1">
                                <a:latin typeface="Cambria Math" panose="02040503050406030204" pitchFamily="18" charset="0"/>
                                <a:ea typeface="Meiryo UI" panose="020B0604030504040204" pitchFamily="50" charset="-128"/>
                              </a:rPr>
                            </m:ctrlPr>
                          </m:sSupPr>
                          <m:e>
                            <m:r>
                              <m:rPr>
                                <m:sty m:val="p"/>
                              </m:rPr>
                              <a:rPr kumimoji="1" lang="en-US" sz="1100" b="0" i="0">
                                <a:latin typeface="Cambria Math" panose="02040503050406030204" pitchFamily="18" charset="0"/>
                                <a:ea typeface="Meiryo UI" panose="020B0604030504040204" pitchFamily="50" charset="-128"/>
                              </a:rPr>
                              <m:t>tan</m:t>
                            </m:r>
                          </m:e>
                          <m:sup>
                            <m:r>
                              <a:rPr kumimoji="1" lang="en-US" sz="1100" b="0" i="1">
                                <a:latin typeface="Cambria Math" panose="02040503050406030204" pitchFamily="18" charset="0"/>
                                <a:ea typeface="Meiryo UI" panose="020B0604030504040204" pitchFamily="50" charset="-128"/>
                              </a:rPr>
                              <m:t>−1</m:t>
                            </m:r>
                          </m:sup>
                        </m:sSup>
                      </m:fName>
                      <m:e>
                        <m:d>
                          <m:dPr>
                            <m:ctrlPr>
                              <a:rPr kumimoji="1" lang="en-US" sz="1100" b="0" i="1">
                                <a:solidFill>
                                  <a:schemeClr val="dk1"/>
                                </a:solidFill>
                                <a:effectLst/>
                                <a:latin typeface="Cambria Math" panose="02040503050406030204" pitchFamily="18" charset="0"/>
                                <a:ea typeface="+mn-ea"/>
                                <a:cs typeface="+mn-cs"/>
                              </a:rPr>
                            </m:ctrlPr>
                          </m:dPr>
                          <m:e>
                            <m:f>
                              <m:fPr>
                                <m:ctrlPr>
                                  <a:rPr kumimoji="1" lang="en-US" sz="1100" b="0" i="1">
                                    <a:solidFill>
                                      <a:schemeClr val="dk1"/>
                                    </a:solidFill>
                                    <a:effectLst/>
                                    <a:latin typeface="Cambria Math" panose="02040503050406030204" pitchFamily="18" charset="0"/>
                                    <a:ea typeface="+mn-ea"/>
                                    <a:cs typeface="+mn-cs"/>
                                  </a:rPr>
                                </m:ctrlPr>
                              </m:fPr>
                              <m:num>
                                <m:sSub>
                                  <m:sSubPr>
                                    <m:ctrlPr>
                                      <a:rPr kumimoji="1" lang="en-US" sz="1100" b="0" i="1">
                                        <a:solidFill>
                                          <a:schemeClr val="dk1"/>
                                        </a:solidFill>
                                        <a:effectLst/>
                                        <a:latin typeface="Cambria Math" panose="02040503050406030204" pitchFamily="18" charset="0"/>
                                        <a:ea typeface="+mn-ea"/>
                                        <a:cs typeface="+mn-cs"/>
                                      </a:rPr>
                                    </m:ctrlPr>
                                  </m:sSubPr>
                                  <m:e>
                                    <m:r>
                                      <a:rPr kumimoji="1" lang="en-US" sz="1100" b="0" i="1">
                                        <a:solidFill>
                                          <a:schemeClr val="dk1"/>
                                        </a:solidFill>
                                        <a:effectLst/>
                                        <a:latin typeface="Cambria Math" panose="02040503050406030204" pitchFamily="18" charset="0"/>
                                        <a:ea typeface="+mn-ea"/>
                                        <a:cs typeface="+mn-cs"/>
                                      </a:rPr>
                                      <m:t>𝐶</m:t>
                                    </m:r>
                                  </m:e>
                                  <m:sub>
                                    <m:r>
                                      <a:rPr kumimoji="1" lang="en-US" sz="1100" b="0" i="1">
                                        <a:solidFill>
                                          <a:schemeClr val="dk1"/>
                                        </a:solidFill>
                                        <a:effectLst/>
                                        <a:latin typeface="Cambria Math" panose="02040503050406030204" pitchFamily="18" charset="0"/>
                                        <a:ea typeface="+mn-ea"/>
                                        <a:cs typeface="+mn-cs"/>
                                      </a:rPr>
                                      <m:t>1</m:t>
                                    </m:r>
                                  </m:sub>
                                </m:sSub>
                                <m:sSub>
                                  <m:sSubPr>
                                    <m:ctrlPr>
                                      <a:rPr kumimoji="1" lang="en-US" sz="1100" b="0" i="1">
                                        <a:solidFill>
                                          <a:schemeClr val="dk1"/>
                                        </a:solidFill>
                                        <a:effectLst/>
                                        <a:latin typeface="Cambria Math" panose="02040503050406030204" pitchFamily="18" charset="0"/>
                                        <a:ea typeface="+mn-ea"/>
                                        <a:cs typeface="+mn-cs"/>
                                      </a:rPr>
                                    </m:ctrlPr>
                                  </m:sSubPr>
                                  <m:e>
                                    <m:r>
                                      <a:rPr kumimoji="1" lang="en-US" sz="1100" b="0" i="1">
                                        <a:solidFill>
                                          <a:schemeClr val="dk1"/>
                                        </a:solidFill>
                                        <a:effectLst/>
                                        <a:latin typeface="Cambria Math" panose="02040503050406030204" pitchFamily="18" charset="0"/>
                                        <a:ea typeface="+mn-ea"/>
                                        <a:cs typeface="+mn-cs"/>
                                      </a:rPr>
                                      <m:t>𝑅</m:t>
                                    </m:r>
                                  </m:e>
                                  <m:sub>
                                    <m:r>
                                      <a:rPr kumimoji="1" lang="en-US" sz="1100" b="0" i="1">
                                        <a:solidFill>
                                          <a:schemeClr val="dk1"/>
                                        </a:solidFill>
                                        <a:effectLst/>
                                        <a:latin typeface="Cambria Math" panose="02040503050406030204" pitchFamily="18" charset="0"/>
                                        <a:ea typeface="+mn-ea"/>
                                        <a:cs typeface="+mn-cs"/>
                                      </a:rPr>
                                      <m:t>1</m:t>
                                    </m:r>
                                  </m:sub>
                                </m:sSub>
                                <m:r>
                                  <a:rPr kumimoji="1" lang="en-US" sz="1100" b="0" i="1">
                                    <a:solidFill>
                                      <a:schemeClr val="dk1"/>
                                    </a:solidFill>
                                    <a:effectLst/>
                                    <a:latin typeface="Cambria Math" panose="02040503050406030204" pitchFamily="18" charset="0"/>
                                    <a:ea typeface="+mn-ea"/>
                                    <a:cs typeface="+mn-cs"/>
                                  </a:rPr>
                                  <m:t>𝜔</m:t>
                                </m:r>
                              </m:num>
                              <m:den>
                                <m:sSub>
                                  <m:sSubPr>
                                    <m:ctrlPr>
                                      <a:rPr kumimoji="1" lang="en-US" sz="1100" b="0" i="1">
                                        <a:solidFill>
                                          <a:schemeClr val="dk1"/>
                                        </a:solidFill>
                                        <a:effectLst/>
                                        <a:latin typeface="Cambria Math" panose="02040503050406030204" pitchFamily="18" charset="0"/>
                                        <a:ea typeface="+mn-ea"/>
                                        <a:cs typeface="+mn-cs"/>
                                      </a:rPr>
                                    </m:ctrlPr>
                                  </m:sSubPr>
                                  <m:e>
                                    <m:r>
                                      <a:rPr kumimoji="1" lang="en-US" sz="1100" b="0" i="1">
                                        <a:solidFill>
                                          <a:schemeClr val="dk1"/>
                                        </a:solidFill>
                                        <a:effectLst/>
                                        <a:latin typeface="Cambria Math" panose="02040503050406030204" pitchFamily="18" charset="0"/>
                                        <a:ea typeface="+mn-ea"/>
                                        <a:cs typeface="+mn-cs"/>
                                      </a:rPr>
                                      <m:t>𝐿</m:t>
                                    </m:r>
                                  </m:e>
                                  <m:sub>
                                    <m:r>
                                      <a:rPr kumimoji="1" lang="en-US" sz="1100" b="0" i="1">
                                        <a:solidFill>
                                          <a:schemeClr val="dk1"/>
                                        </a:solidFill>
                                        <a:effectLst/>
                                        <a:latin typeface="Cambria Math" panose="02040503050406030204" pitchFamily="18" charset="0"/>
                                        <a:ea typeface="+mn-ea"/>
                                        <a:cs typeface="+mn-cs"/>
                                      </a:rPr>
                                      <m:t>1</m:t>
                                    </m:r>
                                  </m:sub>
                                </m:sSub>
                                <m:sSub>
                                  <m:sSubPr>
                                    <m:ctrlPr>
                                      <a:rPr kumimoji="1" lang="en-US" sz="1100" b="0" i="1">
                                        <a:solidFill>
                                          <a:schemeClr val="dk1"/>
                                        </a:solidFill>
                                        <a:effectLst/>
                                        <a:latin typeface="Cambria Math" panose="02040503050406030204" pitchFamily="18" charset="0"/>
                                        <a:ea typeface="+mn-ea"/>
                                        <a:cs typeface="+mn-cs"/>
                                      </a:rPr>
                                    </m:ctrlPr>
                                  </m:sSubPr>
                                  <m:e>
                                    <m:r>
                                      <a:rPr kumimoji="1" lang="en-US" sz="1100" b="0" i="1">
                                        <a:solidFill>
                                          <a:schemeClr val="dk1"/>
                                        </a:solidFill>
                                        <a:effectLst/>
                                        <a:latin typeface="Cambria Math" panose="02040503050406030204" pitchFamily="18" charset="0"/>
                                        <a:ea typeface="+mn-ea"/>
                                        <a:cs typeface="+mn-cs"/>
                                      </a:rPr>
                                      <m:t>𝐶</m:t>
                                    </m:r>
                                  </m:e>
                                  <m:sub>
                                    <m:r>
                                      <a:rPr kumimoji="1" lang="en-US" sz="1100" b="0" i="1">
                                        <a:solidFill>
                                          <a:schemeClr val="dk1"/>
                                        </a:solidFill>
                                        <a:effectLst/>
                                        <a:latin typeface="Cambria Math" panose="02040503050406030204" pitchFamily="18" charset="0"/>
                                        <a:ea typeface="+mn-ea"/>
                                        <a:cs typeface="+mn-cs"/>
                                      </a:rPr>
                                      <m:t>1</m:t>
                                    </m:r>
                                  </m:sub>
                                </m:sSub>
                                <m:sSup>
                                  <m:sSupPr>
                                    <m:ctrlPr>
                                      <a:rPr kumimoji="1" lang="en-US" sz="1100" b="0" i="1">
                                        <a:solidFill>
                                          <a:schemeClr val="dk1"/>
                                        </a:solidFill>
                                        <a:effectLst/>
                                        <a:latin typeface="Cambria Math" panose="02040503050406030204" pitchFamily="18" charset="0"/>
                                        <a:ea typeface="+mn-ea"/>
                                        <a:cs typeface="+mn-cs"/>
                                      </a:rPr>
                                    </m:ctrlPr>
                                  </m:sSupPr>
                                  <m:e>
                                    <m:r>
                                      <a:rPr kumimoji="1" lang="en-US" sz="1100" b="0" i="1">
                                        <a:solidFill>
                                          <a:schemeClr val="dk1"/>
                                        </a:solidFill>
                                        <a:effectLst/>
                                        <a:latin typeface="Cambria Math" panose="02040503050406030204" pitchFamily="18" charset="0"/>
                                        <a:ea typeface="+mn-ea"/>
                                        <a:cs typeface="+mn-cs"/>
                                      </a:rPr>
                                      <m:t>𝜔</m:t>
                                    </m:r>
                                  </m:e>
                                  <m:sup>
                                    <m:r>
                                      <a:rPr kumimoji="1" lang="en-US" sz="1100" b="0" i="1">
                                        <a:solidFill>
                                          <a:schemeClr val="dk1"/>
                                        </a:solidFill>
                                        <a:effectLst/>
                                        <a:latin typeface="Cambria Math" panose="02040503050406030204" pitchFamily="18" charset="0"/>
                                        <a:ea typeface="+mn-ea"/>
                                        <a:cs typeface="+mn-cs"/>
                                      </a:rPr>
                                      <m:t>2</m:t>
                                    </m:r>
                                  </m:sup>
                                </m:sSup>
                                <m:r>
                                  <a:rPr kumimoji="1" lang="en-US" sz="1100" b="0" i="1">
                                    <a:solidFill>
                                      <a:schemeClr val="dk1"/>
                                    </a:solidFill>
                                    <a:effectLst/>
                                    <a:latin typeface="Cambria Math" panose="02040503050406030204" pitchFamily="18" charset="0"/>
                                    <a:ea typeface="+mn-ea"/>
                                    <a:cs typeface="+mn-cs"/>
                                  </a:rPr>
                                  <m:t>−1</m:t>
                                </m:r>
                              </m:den>
                            </m:f>
                          </m:e>
                        </m:d>
                      </m:e>
                    </m:func>
                  </m:oMath>
                </m:oMathPara>
              </a14:m>
              <a:endParaRPr kumimoji="1" lang="en-US" sz="1100" b="0" i="1">
                <a:latin typeface="Cambria Math" panose="02040503050406030204" pitchFamily="18" charset="0"/>
                <a:ea typeface="Meiryo UI" panose="020B0604030504040204" pitchFamily="50" charset="-128"/>
              </a:endParaRPr>
            </a:p>
          </xdr:txBody>
        </xdr:sp>
      </mc:Choice>
      <mc:Fallback>
        <xdr:sp macro="" textlink="">
          <xdr:nvSpPr>
            <xdr:cNvPr id="20" name="テキスト ボックス 19">
              <a:extLst>
                <a:ext uri="{FF2B5EF4-FFF2-40B4-BE49-F238E27FC236}">
                  <a16:creationId xmlns:a16="http://schemas.microsoft.com/office/drawing/2014/main" id="{08B7B4C3-CF90-477F-B76A-B56CDBB69D9D}"/>
                </a:ext>
              </a:extLst>
            </xdr:cNvPr>
            <xdr:cNvSpPr txBox="1"/>
          </xdr:nvSpPr>
          <xdr:spPr>
            <a:xfrm>
              <a:off x="6378436" y="1150452"/>
              <a:ext cx="2443370" cy="4555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noAutofit/>
            </a:bodyPr>
            <a:lstStyle/>
            <a:p>
              <a:pPr algn="l"/>
              <a:r>
                <a:rPr kumimoji="1" lang="en-US" sz="1100" b="0" i="0">
                  <a:latin typeface="Cambria Math" panose="02040503050406030204" pitchFamily="18" charset="0"/>
                  <a:ea typeface="Cambria Math" panose="02040503050406030204" pitchFamily="18" charset="0"/>
                </a:rPr>
                <a:t>𝜃[°]=</a:t>
              </a:r>
              <a:r>
                <a:rPr kumimoji="1" lang="en-US" sz="1100" b="0" i="0">
                  <a:solidFill>
                    <a:schemeClr val="dk1"/>
                  </a:solidFill>
                  <a:effectLst/>
                  <a:latin typeface="Cambria Math" panose="02040503050406030204" pitchFamily="18" charset="0"/>
                  <a:ea typeface="+mn-ea"/>
                  <a:cs typeface="+mn-cs"/>
                </a:rPr>
                <a:t>180/𝜋 </a:t>
              </a:r>
              <a:r>
                <a:rPr kumimoji="1" lang="en-US" sz="1100" b="0" i="0">
                  <a:latin typeface="Cambria Math" panose="02040503050406030204" pitchFamily="18" charset="0"/>
                  <a:ea typeface="Meiryo UI" panose="020B0604030504040204" pitchFamily="50" charset="-128"/>
                </a:rPr>
                <a:t> tan^(−1)⁡</a:t>
              </a:r>
              <a:r>
                <a:rPr kumimoji="1" lang="en-US" sz="1100" b="0" i="0">
                  <a:solidFill>
                    <a:schemeClr val="dk1"/>
                  </a:solidFill>
                  <a:effectLst/>
                  <a:latin typeface="Cambria Math" panose="02040503050406030204" pitchFamily="18" charset="0"/>
                  <a:ea typeface="+mn-ea"/>
                  <a:cs typeface="+mn-cs"/>
                </a:rPr>
                <a:t>((𝐶_1 𝑅_1 𝜔)/(𝐿_1 𝐶_1 𝜔^2−1))</a:t>
              </a:r>
              <a:endParaRPr kumimoji="1" lang="en-US" sz="1100" b="0" i="1">
                <a:latin typeface="Cambria Math" panose="02040503050406030204" pitchFamily="18" charset="0"/>
                <a:ea typeface="Meiryo UI" panose="020B0604030504040204" pitchFamily="50" charset="-128"/>
              </a:endParaRPr>
            </a:p>
          </xdr:txBody>
        </xdr:sp>
      </mc:Fallback>
    </mc:AlternateContent>
    <xdr:clientData/>
  </xdr:oneCellAnchor>
  <xdr:oneCellAnchor>
    <xdr:from>
      <xdr:col>13</xdr:col>
      <xdr:colOff>132107</xdr:colOff>
      <xdr:row>9</xdr:row>
      <xdr:rowOff>192156</xdr:rowOff>
    </xdr:from>
    <xdr:ext cx="1292087" cy="389081"/>
    <mc:AlternateContent xmlns:mc="http://schemas.openxmlformats.org/markup-compatibility/2006">
      <mc:Choice xmlns:a14="http://schemas.microsoft.com/office/drawing/2010/main" Requires="a14">
        <xdr:sp macro="" textlink="">
          <xdr:nvSpPr>
            <xdr:cNvPr id="21" name="テキスト ボックス 20">
              <a:extLst>
                <a:ext uri="{FF2B5EF4-FFF2-40B4-BE49-F238E27FC236}">
                  <a16:creationId xmlns:a16="http://schemas.microsoft.com/office/drawing/2014/main" id="{55C3B703-C7F3-4EEB-8343-6B1886018928}"/>
                </a:ext>
              </a:extLst>
            </xdr:cNvPr>
            <xdr:cNvSpPr txBox="1"/>
          </xdr:nvSpPr>
          <xdr:spPr>
            <a:xfrm>
              <a:off x="7009157" y="1992381"/>
              <a:ext cx="1292087" cy="3890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spAutoFit/>
            </a:bodyPr>
            <a:lstStyle/>
            <a:p>
              <a:pPr algn="l"/>
              <a14:m>
                <m:oMathPara xmlns:m="http://schemas.openxmlformats.org/officeDocument/2006/math">
                  <m:oMathParaPr>
                    <m:jc m:val="centerGroup"/>
                  </m:oMathParaPr>
                  <m:oMath xmlns:m="http://schemas.openxmlformats.org/officeDocument/2006/math">
                    <m:sSub>
                      <m:sSubPr>
                        <m:ctrlPr>
                          <a:rPr kumimoji="1" lang="en-US" sz="1100" b="0" i="1">
                            <a:latin typeface="Cambria Math" panose="02040503050406030204" pitchFamily="18" charset="0"/>
                            <a:ea typeface="Meiryo UI" panose="020B0604030504040204" pitchFamily="50" charset="-128"/>
                          </a:rPr>
                        </m:ctrlPr>
                      </m:sSubPr>
                      <m:e>
                        <m:r>
                          <a:rPr kumimoji="1" lang="en-US" sz="1100" b="0" i="1">
                            <a:latin typeface="Cambria Math" panose="02040503050406030204" pitchFamily="18" charset="0"/>
                            <a:ea typeface="Meiryo UI" panose="020B0604030504040204" pitchFamily="50" charset="-128"/>
                          </a:rPr>
                          <m:t>𝑓</m:t>
                        </m:r>
                      </m:e>
                      <m:sub>
                        <m:r>
                          <a:rPr kumimoji="1" lang="en-US" sz="1100" b="0" i="1">
                            <a:latin typeface="Cambria Math" panose="02040503050406030204" pitchFamily="18" charset="0"/>
                            <a:ea typeface="Meiryo UI" panose="020B0604030504040204" pitchFamily="50" charset="-128"/>
                          </a:rPr>
                          <m:t>𝑜</m:t>
                        </m:r>
                      </m:sub>
                    </m:sSub>
                    <m:r>
                      <a:rPr kumimoji="1" lang="en-US" sz="1100" b="0" i="1">
                        <a:latin typeface="Cambria Math" panose="02040503050406030204" pitchFamily="18" charset="0"/>
                        <a:ea typeface="Meiryo UI" panose="020B0604030504040204" pitchFamily="50" charset="-128"/>
                      </a:rPr>
                      <m:t>=</m:t>
                    </m:r>
                    <m:f>
                      <m:fPr>
                        <m:ctrlPr>
                          <a:rPr kumimoji="1" lang="en-US" sz="1100" b="0" i="1">
                            <a:latin typeface="Cambria Math" panose="02040503050406030204" pitchFamily="18" charset="0"/>
                            <a:ea typeface="Meiryo UI" panose="020B0604030504040204" pitchFamily="50" charset="-128"/>
                          </a:rPr>
                        </m:ctrlPr>
                      </m:fPr>
                      <m:num>
                        <m:r>
                          <a:rPr kumimoji="1" lang="en-US" sz="1100" b="0" i="1">
                            <a:latin typeface="Cambria Math" panose="02040503050406030204" pitchFamily="18" charset="0"/>
                            <a:ea typeface="Meiryo UI" panose="020B0604030504040204" pitchFamily="50" charset="-128"/>
                          </a:rPr>
                          <m:t>1</m:t>
                        </m:r>
                      </m:num>
                      <m:den>
                        <m:r>
                          <a:rPr kumimoji="1" lang="en-US" sz="1100" b="0" i="1">
                            <a:latin typeface="Cambria Math" panose="02040503050406030204" pitchFamily="18" charset="0"/>
                            <a:ea typeface="Meiryo UI" panose="020B0604030504040204" pitchFamily="50" charset="-128"/>
                          </a:rPr>
                          <m:t>2</m:t>
                        </m:r>
                        <m:r>
                          <a:rPr kumimoji="1" lang="en-US" sz="1100" b="0" i="1">
                            <a:latin typeface="Cambria Math" panose="02040503050406030204" pitchFamily="18" charset="0"/>
                            <a:ea typeface="Cambria Math" panose="02040503050406030204" pitchFamily="18" charset="0"/>
                          </a:rPr>
                          <m:t>𝜋</m:t>
                        </m:r>
                        <m:rad>
                          <m:radPr>
                            <m:degHide m:val="on"/>
                            <m:ctrlPr>
                              <a:rPr kumimoji="1" lang="en-US" sz="1100" b="0" i="1">
                                <a:latin typeface="Cambria Math" panose="02040503050406030204" pitchFamily="18" charset="0"/>
                                <a:ea typeface="Cambria Math" panose="02040503050406030204" pitchFamily="18" charset="0"/>
                              </a:rPr>
                            </m:ctrlPr>
                          </m:radPr>
                          <m:deg/>
                          <m:e>
                            <m:sSub>
                              <m:sSubPr>
                                <m:ctrlPr>
                                  <a:rPr kumimoji="1" lang="en-US" sz="1100" b="0" i="1">
                                    <a:solidFill>
                                      <a:schemeClr val="dk1"/>
                                    </a:solidFill>
                                    <a:effectLst/>
                                    <a:latin typeface="Cambria Math" panose="02040503050406030204" pitchFamily="18" charset="0"/>
                                    <a:ea typeface="+mn-ea"/>
                                    <a:cs typeface="+mn-cs"/>
                                  </a:rPr>
                                </m:ctrlPr>
                              </m:sSubPr>
                              <m:e>
                                <m:r>
                                  <a:rPr kumimoji="1" lang="en-US" sz="1100" b="0" i="1">
                                    <a:solidFill>
                                      <a:schemeClr val="dk1"/>
                                    </a:solidFill>
                                    <a:effectLst/>
                                    <a:latin typeface="Cambria Math" panose="02040503050406030204" pitchFamily="18" charset="0"/>
                                    <a:ea typeface="+mn-ea"/>
                                    <a:cs typeface="+mn-cs"/>
                                  </a:rPr>
                                  <m:t>𝐿</m:t>
                                </m:r>
                              </m:e>
                              <m:sub>
                                <m:r>
                                  <a:rPr kumimoji="1" lang="en-US" sz="1100" b="0" i="1">
                                    <a:solidFill>
                                      <a:schemeClr val="dk1"/>
                                    </a:solidFill>
                                    <a:effectLst/>
                                    <a:latin typeface="Cambria Math" panose="02040503050406030204" pitchFamily="18" charset="0"/>
                                    <a:ea typeface="+mn-ea"/>
                                    <a:cs typeface="+mn-cs"/>
                                  </a:rPr>
                                  <m:t>1</m:t>
                                </m:r>
                              </m:sub>
                            </m:sSub>
                            <m:sSub>
                              <m:sSubPr>
                                <m:ctrlPr>
                                  <a:rPr kumimoji="1" lang="en-US" sz="1100" b="0" i="1">
                                    <a:solidFill>
                                      <a:schemeClr val="dk1"/>
                                    </a:solidFill>
                                    <a:effectLst/>
                                    <a:latin typeface="Cambria Math" panose="02040503050406030204" pitchFamily="18" charset="0"/>
                                    <a:ea typeface="+mn-ea"/>
                                    <a:cs typeface="+mn-cs"/>
                                  </a:rPr>
                                </m:ctrlPr>
                              </m:sSubPr>
                              <m:e>
                                <m:r>
                                  <a:rPr kumimoji="1" lang="en-US" sz="1100" b="0" i="1">
                                    <a:solidFill>
                                      <a:schemeClr val="dk1"/>
                                    </a:solidFill>
                                    <a:effectLst/>
                                    <a:latin typeface="Cambria Math" panose="02040503050406030204" pitchFamily="18" charset="0"/>
                                    <a:ea typeface="+mn-ea"/>
                                    <a:cs typeface="+mn-cs"/>
                                  </a:rPr>
                                  <m:t>𝐶</m:t>
                                </m:r>
                              </m:e>
                              <m:sub>
                                <m:r>
                                  <a:rPr kumimoji="1" lang="en-US" sz="1100" b="0" i="1">
                                    <a:solidFill>
                                      <a:schemeClr val="dk1"/>
                                    </a:solidFill>
                                    <a:effectLst/>
                                    <a:latin typeface="Cambria Math" panose="02040503050406030204" pitchFamily="18" charset="0"/>
                                    <a:ea typeface="+mn-ea"/>
                                    <a:cs typeface="+mn-cs"/>
                                  </a:rPr>
                                  <m:t>1</m:t>
                                </m:r>
                              </m:sub>
                            </m:sSub>
                          </m:e>
                        </m:rad>
                      </m:den>
                    </m:f>
                  </m:oMath>
                </m:oMathPara>
              </a14:m>
              <a:endParaRPr kumimoji="1" lang="en-US" sz="1100" b="0" i="1">
                <a:latin typeface="Cambria Math" panose="02040503050406030204" pitchFamily="18" charset="0"/>
                <a:ea typeface="Meiryo UI" panose="020B0604030504040204" pitchFamily="50" charset="-128"/>
              </a:endParaRPr>
            </a:p>
          </xdr:txBody>
        </xdr:sp>
      </mc:Choice>
      <mc:Fallback>
        <xdr:sp macro="" textlink="">
          <xdr:nvSpPr>
            <xdr:cNvPr id="21" name="テキスト ボックス 20">
              <a:extLst>
                <a:ext uri="{FF2B5EF4-FFF2-40B4-BE49-F238E27FC236}">
                  <a16:creationId xmlns:a16="http://schemas.microsoft.com/office/drawing/2014/main" id="{55C3B703-C7F3-4EEB-8343-6B1886018928}"/>
                </a:ext>
              </a:extLst>
            </xdr:cNvPr>
            <xdr:cNvSpPr txBox="1"/>
          </xdr:nvSpPr>
          <xdr:spPr>
            <a:xfrm>
              <a:off x="7009157" y="1992381"/>
              <a:ext cx="1292087" cy="3890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spAutoFit/>
            </a:bodyPr>
            <a:lstStyle/>
            <a:p>
              <a:pPr algn="l"/>
              <a:r>
                <a:rPr kumimoji="1" lang="en-US" sz="1100" b="0" i="0">
                  <a:latin typeface="Cambria Math" panose="02040503050406030204" pitchFamily="18" charset="0"/>
                  <a:ea typeface="Meiryo UI" panose="020B0604030504040204" pitchFamily="50" charset="-128"/>
                </a:rPr>
                <a:t>𝑓_𝑜=1/(2</a:t>
              </a:r>
              <a:r>
                <a:rPr kumimoji="1" lang="en-US" sz="1100" b="0" i="0">
                  <a:latin typeface="Cambria Math" panose="02040503050406030204" pitchFamily="18" charset="0"/>
                  <a:ea typeface="Cambria Math" panose="02040503050406030204" pitchFamily="18" charset="0"/>
                </a:rPr>
                <a:t>𝜋√(</a:t>
              </a:r>
              <a:r>
                <a:rPr kumimoji="1" lang="en-US" sz="1100" b="0" i="0">
                  <a:solidFill>
                    <a:schemeClr val="dk1"/>
                  </a:solidFill>
                  <a:effectLst/>
                  <a:latin typeface="Cambria Math" panose="02040503050406030204" pitchFamily="18" charset="0"/>
                  <a:ea typeface="+mn-ea"/>
                  <a:cs typeface="+mn-cs"/>
                </a:rPr>
                <a:t>𝐿_1 𝐶_1 </a:t>
              </a:r>
              <a:r>
                <a:rPr kumimoji="1" lang="en-US" sz="1100" b="0" i="0">
                  <a:solidFill>
                    <a:schemeClr val="dk1"/>
                  </a:solidFill>
                  <a:effectLst/>
                  <a:latin typeface="Cambria Math" panose="02040503050406030204" pitchFamily="18" charset="0"/>
                  <a:ea typeface="Cambria Math" panose="02040503050406030204" pitchFamily="18" charset="0"/>
                  <a:cs typeface="+mn-cs"/>
                </a:rPr>
                <a:t>))</a:t>
              </a:r>
              <a:endParaRPr kumimoji="1" lang="en-US" sz="1100" b="0" i="1">
                <a:latin typeface="Cambria Math" panose="02040503050406030204" pitchFamily="18" charset="0"/>
                <a:ea typeface="Meiryo UI" panose="020B0604030504040204" pitchFamily="50" charset="-128"/>
              </a:endParaRPr>
            </a:p>
          </xdr:txBody>
        </xdr:sp>
      </mc:Fallback>
    </mc:AlternateContent>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ersonal/daredemokantanni_40fkwr_onmicrosoft_com/Documents/01%20Design/&#12497;&#12483;&#12471;&#12502;&#12501;&#12451;&#12523;&#12479;&#1254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パッシブF"/>
      <sheetName val="RC LPF 1次"/>
      <sheetName val="RC LPF 2次"/>
      <sheetName val="LR LPF 1次"/>
      <sheetName val="RLC LPF 1次 "/>
      <sheetName val="LRC LPF 1次"/>
      <sheetName val="RC HPF 1次"/>
      <sheetName val="RC HPF 2次"/>
      <sheetName val="LR HPF 1次"/>
      <sheetName val="RLC HPF 1次"/>
      <sheetName val="RC BPF 1次"/>
      <sheetName val="RLC BPF 1次"/>
      <sheetName val="RLC BEF 1次"/>
    </sheetNames>
    <sheetDataSet>
      <sheetData sheetId="0"/>
      <sheetData sheetId="1">
        <row r="14">
          <cell r="R14" t="str">
            <v>Gain[-]</v>
          </cell>
          <cell r="S14" t="str">
            <v>θ[°]</v>
          </cell>
        </row>
        <row r="15">
          <cell r="M15">
            <v>1</v>
          </cell>
          <cell r="R15">
            <v>0.9999999980260792</v>
          </cell>
          <cell r="S15">
            <v>-3.5999999952625907E-3</v>
          </cell>
        </row>
        <row r="16">
          <cell r="M16">
            <v>2</v>
          </cell>
          <cell r="R16">
            <v>0.99999999210431667</v>
          </cell>
          <cell r="S16">
            <v>-7.1999999621007206E-3</v>
          </cell>
        </row>
        <row r="17">
          <cell r="M17">
            <v>3.5</v>
          </cell>
          <cell r="R17">
            <v>0.99999997581947009</v>
          </cell>
          <cell r="S17">
            <v>-1.2599999796883548E-2</v>
          </cell>
        </row>
        <row r="18">
          <cell r="M18">
            <v>6</v>
          </cell>
          <cell r="R18">
            <v>0.99999992893885581</v>
          </cell>
          <cell r="S18">
            <v>-2.1599998976719503E-2</v>
          </cell>
        </row>
        <row r="19">
          <cell r="M19">
            <v>10</v>
          </cell>
          <cell r="R19">
            <v>0.9999998026079705</v>
          </cell>
          <cell r="S19">
            <v>-3.5999995262591018E-2</v>
          </cell>
        </row>
        <row r="20">
          <cell r="M20">
            <v>20</v>
          </cell>
          <cell r="R20">
            <v>0.99999921043258311</v>
          </cell>
          <cell r="S20">
            <v>-7.1999962100755016E-2</v>
          </cell>
        </row>
        <row r="21">
          <cell r="M21">
            <v>35</v>
          </cell>
          <cell r="R21">
            <v>0.99999758195569222</v>
          </cell>
          <cell r="S21">
            <v>-0.12599979688413079</v>
          </cell>
        </row>
        <row r="22">
          <cell r="M22">
            <v>60</v>
          </cell>
          <cell r="R22">
            <v>0.99999289396057567</v>
          </cell>
          <cell r="S22">
            <v>-0.21599897672814147</v>
          </cell>
        </row>
        <row r="23">
          <cell r="M23">
            <v>100</v>
          </cell>
          <cell r="R23">
            <v>0.99998026137563323</v>
          </cell>
          <cell r="S23">
            <v>-0.35999526270209958</v>
          </cell>
        </row>
        <row r="24">
          <cell r="M24">
            <v>200</v>
          </cell>
          <cell r="R24">
            <v>0.99992105251483365</v>
          </cell>
          <cell r="S24">
            <v>-0.71996210430958363</v>
          </cell>
        </row>
        <row r="25">
          <cell r="M25">
            <v>350</v>
          </cell>
          <cell r="R25">
            <v>0.99975828236155284</v>
          </cell>
          <cell r="S25">
            <v>-1.2597969424586393</v>
          </cell>
        </row>
        <row r="26">
          <cell r="M26">
            <v>600</v>
          </cell>
          <cell r="R26">
            <v>0.99929014504023606</v>
          </cell>
          <cell r="S26">
            <v>-2.158977591116821</v>
          </cell>
        </row>
        <row r="27">
          <cell r="M27">
            <v>1000</v>
          </cell>
          <cell r="R27">
            <v>0.99803190450364476</v>
          </cell>
          <cell r="S27">
            <v>-3.5952737798681755</v>
          </cell>
        </row>
        <row r="28">
          <cell r="M28">
            <v>2000</v>
          </cell>
          <cell r="R28">
            <v>0.99219661539359161</v>
          </cell>
          <cell r="S28">
            <v>-7.1624558067258226</v>
          </cell>
        </row>
        <row r="29">
          <cell r="M29">
            <v>3500</v>
          </cell>
          <cell r="R29">
            <v>0.9766626038980073</v>
          </cell>
          <cell r="S29">
            <v>-12.402581073121405</v>
          </cell>
        </row>
        <row r="30">
          <cell r="M30">
            <v>6000</v>
          </cell>
          <cell r="R30">
            <v>0.93571522027870491</v>
          </cell>
          <cell r="S30">
            <v>-20.65599738233966</v>
          </cell>
        </row>
        <row r="31">
          <cell r="M31">
            <v>10000</v>
          </cell>
          <cell r="R31">
            <v>0.84673301596483042</v>
          </cell>
          <cell r="S31">
            <v>-32.141907635342058</v>
          </cell>
        </row>
        <row r="32">
          <cell r="M32">
            <v>20000</v>
          </cell>
          <cell r="R32">
            <v>0.6226769922994998</v>
          </cell>
          <cell r="S32">
            <v>-51.48811274603343</v>
          </cell>
        </row>
        <row r="33">
          <cell r="M33">
            <v>35000</v>
          </cell>
          <cell r="R33">
            <v>0.41394096571269351</v>
          </cell>
          <cell r="S33">
            <v>-65.547358259887218</v>
          </cell>
        </row>
        <row r="34">
          <cell r="M34">
            <v>60000</v>
          </cell>
          <cell r="R34">
            <v>0.2563914589565538</v>
          </cell>
          <cell r="S34">
            <v>-75.143948719088201</v>
          </cell>
        </row>
        <row r="35">
          <cell r="M35">
            <v>100000</v>
          </cell>
          <cell r="R35">
            <v>0.15717672547758985</v>
          </cell>
          <cell r="S35">
            <v>-80.956938920962315</v>
          </cell>
        </row>
        <row r="36">
          <cell r="M36">
            <v>200000</v>
          </cell>
          <cell r="R36">
            <v>7.932669684365852E-2</v>
          </cell>
          <cell r="S36">
            <v>-85.450134690878912</v>
          </cell>
        </row>
        <row r="37">
          <cell r="M37">
            <v>350000</v>
          </cell>
          <cell r="R37">
            <v>4.5425899770172001E-2</v>
          </cell>
          <cell r="S37">
            <v>-87.396391708852761</v>
          </cell>
        </row>
        <row r="38">
          <cell r="M38">
            <v>600000</v>
          </cell>
          <cell r="R38">
            <v>2.6516496729203563E-2</v>
          </cell>
          <cell r="S38">
            <v>-88.480538552671376</v>
          </cell>
        </row>
        <row r="39">
          <cell r="M39">
            <v>1000000</v>
          </cell>
          <cell r="R39">
            <v>1.5913478971147695E-2</v>
          </cell>
          <cell r="S39">
            <v>-89.088186330386165</v>
          </cell>
        </row>
      </sheetData>
      <sheetData sheetId="2">
        <row r="14">
          <cell r="S14" t="str">
            <v>Gain[-]</v>
          </cell>
          <cell r="T14" t="str">
            <v>θ[°]</v>
          </cell>
        </row>
        <row r="15">
          <cell r="M15">
            <v>1</v>
          </cell>
          <cell r="S15">
            <v>0.99968924842614826</v>
          </cell>
          <cell r="T15">
            <v>1.6197123071026802</v>
          </cell>
        </row>
        <row r="16">
          <cell r="M16">
            <v>2</v>
          </cell>
          <cell r="S16">
            <v>0.99875868186181815</v>
          </cell>
          <cell r="T16">
            <v>3.2377009668647192</v>
          </cell>
        </row>
        <row r="17">
          <cell r="M17">
            <v>3.5</v>
          </cell>
          <cell r="S17">
            <v>0.99621260016390278</v>
          </cell>
          <cell r="T17">
            <v>5.6577154331180148</v>
          </cell>
        </row>
        <row r="18">
          <cell r="M18">
            <v>6</v>
          </cell>
          <cell r="S18">
            <v>0.98898738090477922</v>
          </cell>
          <cell r="T18">
            <v>9.658638181960594</v>
          </cell>
        </row>
        <row r="19">
          <cell r="M19">
            <v>10</v>
          </cell>
          <cell r="S19">
            <v>0.9702532709971563</v>
          </cell>
          <cell r="T19">
            <v>15.92224837812104</v>
          </cell>
        </row>
        <row r="20">
          <cell r="M20">
            <v>20</v>
          </cell>
          <cell r="S20">
            <v>0.89443561564735019</v>
          </cell>
          <cell r="T20">
            <v>30.383902998032173</v>
          </cell>
        </row>
        <row r="21">
          <cell r="M21">
            <v>35</v>
          </cell>
          <cell r="S21">
            <v>0.75089829018454457</v>
          </cell>
          <cell r="T21">
            <v>47.995323974794381</v>
          </cell>
        </row>
        <row r="22">
          <cell r="M22">
            <v>60</v>
          </cell>
          <cell r="S22">
            <v>0.54711976289089947</v>
          </cell>
          <cell r="T22">
            <v>68.150833973305978</v>
          </cell>
        </row>
        <row r="23">
          <cell r="M23">
            <v>100</v>
          </cell>
          <cell r="S23">
            <v>0.35340180467193538</v>
          </cell>
          <cell r="T23">
            <v>87.736940856607617</v>
          </cell>
        </row>
        <row r="24">
          <cell r="M24">
            <v>200</v>
          </cell>
          <cell r="S24">
            <v>0.16117375843385975</v>
          </cell>
          <cell r="T24">
            <v>114.29821009296229</v>
          </cell>
        </row>
        <row r="25">
          <cell r="M25">
            <v>350</v>
          </cell>
          <cell r="S25">
            <v>7.1507047703247256E-2</v>
          </cell>
          <cell r="T25">
            <v>134.95718732351065</v>
          </cell>
        </row>
        <row r="26">
          <cell r="M26">
            <v>600</v>
          </cell>
          <cell r="S26">
            <v>2.831368403558986E-2</v>
          </cell>
          <cell r="T26">
            <v>151.29302116287784</v>
          </cell>
        </row>
        <row r="27">
          <cell r="M27">
            <v>1000</v>
          </cell>
          <cell r="S27">
            <v>1.0838287995385274E-2</v>
          </cell>
          <cell r="T27">
            <v>162.15485781426204</v>
          </cell>
        </row>
        <row r="28">
          <cell r="M28">
            <v>2000</v>
          </cell>
          <cell r="S28">
            <v>2.7871450541770465E-3</v>
          </cell>
          <cell r="T28">
            <v>170.93183910976293</v>
          </cell>
        </row>
        <row r="29">
          <cell r="M29">
            <v>3500</v>
          </cell>
          <cell r="S29">
            <v>9.1607075838801705E-4</v>
          </cell>
          <cell r="T29">
            <v>174.79873793624247</v>
          </cell>
        </row>
        <row r="30">
          <cell r="M30">
            <v>6000</v>
          </cell>
          <cell r="S30">
            <v>3.1237797063642396E-4</v>
          </cell>
          <cell r="T30">
            <v>176.96226316477333</v>
          </cell>
        </row>
        <row r="31">
          <cell r="M31">
            <v>10000</v>
          </cell>
          <cell r="S31">
            <v>1.1253475924163072E-4</v>
          </cell>
          <cell r="T31">
            <v>178.17662914429195</v>
          </cell>
        </row>
        <row r="32">
          <cell r="M32">
            <v>20000</v>
          </cell>
          <cell r="S32">
            <v>2.8142001183517469E-5</v>
          </cell>
          <cell r="T32">
            <v>179.0881606712079</v>
          </cell>
        </row>
        <row r="33">
          <cell r="M33">
            <v>35000</v>
          </cell>
          <cell r="S33">
            <v>9.1898344447445162E-6</v>
          </cell>
          <cell r="T33">
            <v>179.47892920421418</v>
          </cell>
        </row>
        <row r="34">
          <cell r="M34">
            <v>60000</v>
          </cell>
          <cell r="S34">
            <v>3.1271627987803844E-6</v>
          </cell>
          <cell r="T34">
            <v>179.69603835015641</v>
          </cell>
        </row>
        <row r="35">
          <cell r="M35">
            <v>100000</v>
          </cell>
          <cell r="S35">
            <v>1.125786493466555E-6</v>
          </cell>
          <cell r="T35">
            <v>179.8176222800812</v>
          </cell>
        </row>
        <row r="36">
          <cell r="M36">
            <v>200000</v>
          </cell>
          <cell r="S36">
            <v>2.8144745509533451E-7</v>
          </cell>
          <cell r="T36">
            <v>179.90881098605175</v>
          </cell>
        </row>
        <row r="37">
          <cell r="M37">
            <v>350000</v>
          </cell>
          <cell r="S37">
            <v>9.1901270795404288E-8</v>
          </cell>
          <cell r="T37">
            <v>179.94789197227581</v>
          </cell>
        </row>
        <row r="38">
          <cell r="M38">
            <v>600000</v>
          </cell>
          <cell r="S38">
            <v>3.1271966837204909E-8</v>
          </cell>
          <cell r="T38">
            <v>179.96960364680839</v>
          </cell>
        </row>
        <row r="39">
          <cell r="M39">
            <v>1000000</v>
          </cell>
          <cell r="S39">
            <v>1.1257908850001286E-8</v>
          </cell>
          <cell r="T39">
            <v>179.98176218735503</v>
          </cell>
        </row>
      </sheetData>
      <sheetData sheetId="3">
        <row r="14">
          <cell r="R14" t="str">
            <v>Gain</v>
          </cell>
          <cell r="S14" t="str">
            <v>θ[°]</v>
          </cell>
        </row>
        <row r="15">
          <cell r="M15">
            <v>1</v>
          </cell>
          <cell r="R15">
            <v>0.99999980260797039</v>
          </cell>
          <cell r="S15">
            <v>-32.141907635342058</v>
          </cell>
        </row>
        <row r="16">
          <cell r="M16">
            <v>2</v>
          </cell>
          <cell r="R16">
            <v>0.999999210432583</v>
          </cell>
          <cell r="S16">
            <v>-51.488112746033423</v>
          </cell>
        </row>
        <row r="17">
          <cell r="M17">
            <v>3.5</v>
          </cell>
          <cell r="R17">
            <v>0.99999758195569199</v>
          </cell>
          <cell r="S17">
            <v>-65.547358259887218</v>
          </cell>
        </row>
        <row r="18">
          <cell r="M18">
            <v>6</v>
          </cell>
          <cell r="R18">
            <v>0.99999289396057556</v>
          </cell>
          <cell r="S18">
            <v>-75.143948719088201</v>
          </cell>
        </row>
        <row r="19">
          <cell r="M19">
            <v>10</v>
          </cell>
          <cell r="R19">
            <v>0.99998026137563323</v>
          </cell>
          <cell r="S19">
            <v>-80.956938920962315</v>
          </cell>
        </row>
        <row r="20">
          <cell r="M20">
            <v>20</v>
          </cell>
          <cell r="R20">
            <v>0.99992105251483365</v>
          </cell>
          <cell r="S20">
            <v>-85.450134690878912</v>
          </cell>
        </row>
        <row r="21">
          <cell r="M21">
            <v>35</v>
          </cell>
          <cell r="R21">
            <v>0.99975828236155284</v>
          </cell>
          <cell r="S21">
            <v>-87.396391708852761</v>
          </cell>
        </row>
        <row r="22">
          <cell r="M22">
            <v>60</v>
          </cell>
          <cell r="R22">
            <v>0.99929014504023617</v>
          </cell>
          <cell r="S22">
            <v>-88.480538552671376</v>
          </cell>
        </row>
        <row r="23">
          <cell r="M23">
            <v>100</v>
          </cell>
          <cell r="R23">
            <v>0.99803190450364498</v>
          </cell>
          <cell r="S23">
            <v>-89.088186330386165</v>
          </cell>
        </row>
        <row r="24">
          <cell r="M24">
            <v>200</v>
          </cell>
          <cell r="R24">
            <v>0.99219661539359161</v>
          </cell>
          <cell r="S24">
            <v>-89.544064297602176</v>
          </cell>
        </row>
        <row r="25">
          <cell r="M25">
            <v>350</v>
          </cell>
          <cell r="R25">
            <v>0.9766626038980073</v>
          </cell>
          <cell r="S25">
            <v>-89.739461609267494</v>
          </cell>
        </row>
        <row r="26">
          <cell r="M26">
            <v>600</v>
          </cell>
          <cell r="R26">
            <v>0.93571522027870502</v>
          </cell>
          <cell r="S26">
            <v>-89.848018580992715</v>
          </cell>
        </row>
        <row r="27">
          <cell r="M27">
            <v>1000</v>
          </cell>
          <cell r="R27">
            <v>0.84673301596483042</v>
          </cell>
          <cell r="S27">
            <v>-89.908811011716651</v>
          </cell>
        </row>
        <row r="28">
          <cell r="M28">
            <v>2000</v>
          </cell>
          <cell r="R28">
            <v>0.62267699229949991</v>
          </cell>
          <cell r="S28">
            <v>-89.954405476985315</v>
          </cell>
        </row>
        <row r="29">
          <cell r="M29">
            <v>3500</v>
          </cell>
          <cell r="R29">
            <v>0.41394096571269356</v>
          </cell>
          <cell r="S29">
            <v>-89.973945983144915</v>
          </cell>
        </row>
        <row r="30">
          <cell r="M30">
            <v>6000</v>
          </cell>
          <cell r="R30">
            <v>0.25639145895655385</v>
          </cell>
          <cell r="S30">
            <v>-89.984801822810113</v>
          </cell>
        </row>
        <row r="31">
          <cell r="M31">
            <v>10000</v>
          </cell>
          <cell r="R31">
            <v>0.15717672547758985</v>
          </cell>
          <cell r="S31">
            <v>-89.990881093549177</v>
          </cell>
        </row>
        <row r="32">
          <cell r="M32">
            <v>20000</v>
          </cell>
          <cell r="R32">
            <v>7.9326696843658534E-2</v>
          </cell>
          <cell r="S32">
            <v>-89.995440546745712</v>
          </cell>
        </row>
        <row r="33">
          <cell r="M33">
            <v>35000</v>
          </cell>
          <cell r="R33">
            <v>4.5425899770171994E-2</v>
          </cell>
          <cell r="S33">
            <v>-89.997394598136708</v>
          </cell>
        </row>
        <row r="34">
          <cell r="M34">
            <v>60000</v>
          </cell>
          <cell r="R34">
            <v>2.6516496729203566E-2</v>
          </cell>
          <cell r="S34">
            <v>-89.998480182245729</v>
          </cell>
        </row>
        <row r="35">
          <cell r="M35">
            <v>100000</v>
          </cell>
          <cell r="R35">
            <v>1.5913478971147699E-2</v>
          </cell>
          <cell r="S35">
            <v>-89.999088109347298</v>
          </cell>
        </row>
        <row r="36">
          <cell r="M36">
            <v>200000</v>
          </cell>
          <cell r="R36">
            <v>7.9574952014482853E-3</v>
          </cell>
          <cell r="S36">
            <v>-89.999544054673621</v>
          </cell>
        </row>
        <row r="37">
          <cell r="M37">
            <v>350000</v>
          </cell>
          <cell r="R37">
            <v>4.5472370751703725E-3</v>
          </cell>
          <cell r="S37">
            <v>-89.999739459813497</v>
          </cell>
        </row>
        <row r="38">
          <cell r="M38">
            <v>600000</v>
          </cell>
          <cell r="R38">
            <v>2.6525730528729552E-3</v>
          </cell>
          <cell r="S38">
            <v>-89.99984801822454</v>
          </cell>
        </row>
        <row r="39">
          <cell r="M39">
            <v>1000000</v>
          </cell>
          <cell r="R39">
            <v>1.5915474152018807E-3</v>
          </cell>
          <cell r="S39">
            <v>-89.999908810934727</v>
          </cell>
        </row>
      </sheetData>
      <sheetData sheetId="4">
        <row r="14">
          <cell r="R14" t="str">
            <v>Gain</v>
          </cell>
          <cell r="S14" t="str">
            <v>θ[°]</v>
          </cell>
        </row>
        <row r="15">
          <cell r="M15">
            <v>1</v>
          </cell>
          <cell r="R15">
            <v>1.0000000019739212</v>
          </cell>
          <cell r="S15">
            <v>-5.7295779547172465E-4</v>
          </cell>
        </row>
        <row r="16">
          <cell r="M16">
            <v>2</v>
          </cell>
          <cell r="R16">
            <v>1.0000000078956834</v>
          </cell>
          <cell r="S16">
            <v>-5.7295779583172465E-4</v>
          </cell>
        </row>
        <row r="17">
          <cell r="M17">
            <v>3.5</v>
          </cell>
          <cell r="R17">
            <v>1.0000000241805305</v>
          </cell>
          <cell r="S17">
            <v>-5.7295779637172467E-4</v>
          </cell>
        </row>
        <row r="18">
          <cell r="M18">
            <v>6</v>
          </cell>
          <cell r="R18">
            <v>1.0000000710611494</v>
          </cell>
          <cell r="S18">
            <v>-5.7295779727172468E-4</v>
          </cell>
        </row>
        <row r="19">
          <cell r="M19">
            <v>10</v>
          </cell>
          <cell r="R19">
            <v>1.0000001973920685</v>
          </cell>
          <cell r="S19">
            <v>-5.729577987117246E-4</v>
          </cell>
        </row>
        <row r="20">
          <cell r="M20">
            <v>20</v>
          </cell>
          <cell r="R20">
            <v>1.0000007895680407</v>
          </cell>
          <cell r="S20">
            <v>-5.7295780231172468E-4</v>
          </cell>
        </row>
        <row r="21">
          <cell r="M21">
            <v>35</v>
          </cell>
          <cell r="R21">
            <v>1.0000024180501548</v>
          </cell>
          <cell r="S21">
            <v>-5.7295780771172489E-4</v>
          </cell>
        </row>
        <row r="22">
          <cell r="M22">
            <v>60</v>
          </cell>
          <cell r="R22">
            <v>1.0000071060899192</v>
          </cell>
          <cell r="S22">
            <v>-5.729578167117254E-4</v>
          </cell>
        </row>
        <row r="23">
          <cell r="M23">
            <v>100</v>
          </cell>
          <cell r="R23">
            <v>1.0000197390139574</v>
          </cell>
          <cell r="S23">
            <v>-5.7295783111172677E-4</v>
          </cell>
        </row>
        <row r="24">
          <cell r="M24">
            <v>200</v>
          </cell>
          <cell r="R24">
            <v>1.000078953716395</v>
          </cell>
          <cell r="S24">
            <v>-5.7295786711173368E-4</v>
          </cell>
        </row>
        <row r="25">
          <cell r="M25">
            <v>350</v>
          </cell>
          <cell r="R25">
            <v>1.0002417760234235</v>
          </cell>
          <cell r="S25">
            <v>-5.7295792111175243E-4</v>
          </cell>
        </row>
        <row r="26">
          <cell r="M26">
            <v>600</v>
          </cell>
          <cell r="R26">
            <v>1.0007103577754075</v>
          </cell>
          <cell r="S26">
            <v>-5.7295801111180596E-4</v>
          </cell>
        </row>
        <row r="27">
          <cell r="M27">
            <v>1000</v>
          </cell>
          <cell r="R27">
            <v>1.0019719457093719</v>
          </cell>
          <cell r="S27">
            <v>-5.7295815511195067E-4</v>
          </cell>
        </row>
        <row r="28">
          <cell r="M28">
            <v>2000</v>
          </cell>
          <cell r="R28">
            <v>1.0078627719205233</v>
          </cell>
          <cell r="S28">
            <v>-5.7295851511262924E-4</v>
          </cell>
        </row>
        <row r="29">
          <cell r="M29">
            <v>3500</v>
          </cell>
          <cell r="R29">
            <v>1.0238371445445018</v>
          </cell>
          <cell r="S29">
            <v>-5.7295905511449527E-4</v>
          </cell>
        </row>
        <row r="30">
          <cell r="M30">
            <v>6000</v>
          </cell>
          <cell r="R30">
            <v>1.0671705610198423</v>
          </cell>
          <cell r="S30">
            <v>-5.7295995511986747E-4</v>
          </cell>
        </row>
        <row r="31">
          <cell r="M31">
            <v>10000</v>
          </cell>
          <cell r="R31">
            <v>1.1462717596400476</v>
          </cell>
          <cell r="S31">
            <v>-5.7296139513434384E-4</v>
          </cell>
        </row>
        <row r="32">
          <cell r="M32">
            <v>20000</v>
          </cell>
          <cell r="R32">
            <v>0.7227169301785249</v>
          </cell>
          <cell r="S32">
            <v>-5.7296499520220279E-4</v>
          </cell>
        </row>
        <row r="33">
          <cell r="M33">
            <v>35000</v>
          </cell>
          <cell r="R33">
            <v>0.22615512950750782</v>
          </cell>
          <cell r="S33">
            <v>-5.7297039538881794E-4</v>
          </cell>
        </row>
        <row r="34">
          <cell r="M34">
            <v>60000</v>
          </cell>
          <cell r="R34">
            <v>7.2782582360527481E-2</v>
          </cell>
          <cell r="S34">
            <v>-5.7297939592605381E-4</v>
          </cell>
        </row>
        <row r="35">
          <cell r="M35">
            <v>100000</v>
          </cell>
          <cell r="R35">
            <v>2.5648893191719375E-2</v>
          </cell>
          <cell r="S35">
            <v>-5.7299379737380982E-4</v>
          </cell>
        </row>
        <row r="36">
          <cell r="M36">
            <v>200000</v>
          </cell>
          <cell r="R36">
            <v>6.3525922745337306E-3</v>
          </cell>
          <cell r="S36">
            <v>-5.7302980416064147E-4</v>
          </cell>
        </row>
        <row r="37">
          <cell r="M37">
            <v>350000</v>
          </cell>
          <cell r="R37">
            <v>2.0699160003743193E-3</v>
          </cell>
          <cell r="S37">
            <v>-5.7308382282665398E-4</v>
          </cell>
        </row>
        <row r="38">
          <cell r="M38">
            <v>600000</v>
          </cell>
          <cell r="R38">
            <v>7.0386682728016087E-4</v>
          </cell>
          <cell r="S38">
            <v>-5.7317387657249456E-4</v>
          </cell>
        </row>
        <row r="39">
          <cell r="M39">
            <v>1000000</v>
          </cell>
          <cell r="R39">
            <v>2.5333503826702354E-4</v>
          </cell>
          <cell r="S39">
            <v>-5.7331802144857118E-4</v>
          </cell>
        </row>
      </sheetData>
      <sheetData sheetId="5">
        <row r="14">
          <cell r="R14" t="str">
            <v>Gain</v>
          </cell>
          <cell r="S14" t="str">
            <v>θ[°]</v>
          </cell>
        </row>
        <row r="15">
          <cell r="M15">
            <v>1</v>
          </cell>
          <cell r="R15">
            <v>1.0000000019739212</v>
          </cell>
          <cell r="S15">
            <v>-5.7295779547172465E-4</v>
          </cell>
        </row>
        <row r="16">
          <cell r="M16">
            <v>2</v>
          </cell>
          <cell r="R16">
            <v>1.0000000078956834</v>
          </cell>
          <cell r="S16">
            <v>-5.7295779583172465E-4</v>
          </cell>
        </row>
        <row r="17">
          <cell r="M17">
            <v>3.5</v>
          </cell>
          <cell r="R17">
            <v>1.0000000241805305</v>
          </cell>
          <cell r="S17">
            <v>-5.7295779637172467E-4</v>
          </cell>
        </row>
        <row r="18">
          <cell r="M18">
            <v>6</v>
          </cell>
          <cell r="R18">
            <v>1.0000000710611494</v>
          </cell>
          <cell r="S18">
            <v>-5.7295779727172468E-4</v>
          </cell>
        </row>
        <row r="19">
          <cell r="M19">
            <v>10</v>
          </cell>
          <cell r="R19">
            <v>1.0000001973920685</v>
          </cell>
          <cell r="S19">
            <v>-5.729577987117246E-4</v>
          </cell>
        </row>
        <row r="20">
          <cell r="M20">
            <v>20</v>
          </cell>
          <cell r="R20">
            <v>1.0000007895680407</v>
          </cell>
          <cell r="S20">
            <v>-5.7295780231172468E-4</v>
          </cell>
        </row>
        <row r="21">
          <cell r="M21">
            <v>35</v>
          </cell>
          <cell r="R21">
            <v>1.0000024180501548</v>
          </cell>
          <cell r="S21">
            <v>-5.7295780771172489E-4</v>
          </cell>
        </row>
        <row r="22">
          <cell r="M22">
            <v>60</v>
          </cell>
          <cell r="R22">
            <v>1.0000071060899192</v>
          </cell>
          <cell r="S22">
            <v>-5.729578167117254E-4</v>
          </cell>
        </row>
        <row r="23">
          <cell r="M23">
            <v>100</v>
          </cell>
          <cell r="R23">
            <v>1.0000197390139574</v>
          </cell>
          <cell r="S23">
            <v>-5.7295783111172677E-4</v>
          </cell>
        </row>
        <row r="24">
          <cell r="M24">
            <v>200</v>
          </cell>
          <cell r="R24">
            <v>1.000078953716395</v>
          </cell>
          <cell r="S24">
            <v>-5.7295786711173368E-4</v>
          </cell>
        </row>
        <row r="25">
          <cell r="M25">
            <v>350</v>
          </cell>
          <cell r="R25">
            <v>1.0002417760234235</v>
          </cell>
          <cell r="S25">
            <v>-5.7295792111175243E-4</v>
          </cell>
        </row>
        <row r="26">
          <cell r="M26">
            <v>600</v>
          </cell>
          <cell r="R26">
            <v>1.0007103577754075</v>
          </cell>
          <cell r="S26">
            <v>-5.7295801111180596E-4</v>
          </cell>
        </row>
        <row r="27">
          <cell r="M27">
            <v>1000</v>
          </cell>
          <cell r="R27">
            <v>1.0019719457093719</v>
          </cell>
          <cell r="S27">
            <v>-5.7295815511195067E-4</v>
          </cell>
        </row>
        <row r="28">
          <cell r="M28">
            <v>2000</v>
          </cell>
          <cell r="R28">
            <v>1.0078627719205233</v>
          </cell>
          <cell r="S28">
            <v>-5.7295851511262924E-4</v>
          </cell>
        </row>
        <row r="29">
          <cell r="M29">
            <v>3500</v>
          </cell>
          <cell r="R29">
            <v>1.0238371445445018</v>
          </cell>
          <cell r="S29">
            <v>-5.7295905511449527E-4</v>
          </cell>
        </row>
        <row r="30">
          <cell r="M30">
            <v>6000</v>
          </cell>
          <cell r="R30">
            <v>1.0671705610198423</v>
          </cell>
          <cell r="S30">
            <v>-5.7295995511986747E-4</v>
          </cell>
        </row>
        <row r="31">
          <cell r="M31">
            <v>10000</v>
          </cell>
          <cell r="R31">
            <v>1.1462717596400476</v>
          </cell>
          <cell r="S31">
            <v>-5.7296139513434384E-4</v>
          </cell>
        </row>
        <row r="32">
          <cell r="M32">
            <v>20000</v>
          </cell>
          <cell r="R32">
            <v>0.7227169301785249</v>
          </cell>
          <cell r="S32">
            <v>-5.7296499520220279E-4</v>
          </cell>
        </row>
        <row r="33">
          <cell r="M33">
            <v>35000</v>
          </cell>
          <cell r="R33">
            <v>0.22615512950750782</v>
          </cell>
          <cell r="S33">
            <v>-5.7297039538881794E-4</v>
          </cell>
        </row>
        <row r="34">
          <cell r="M34">
            <v>60000</v>
          </cell>
          <cell r="R34">
            <v>7.2782582360527481E-2</v>
          </cell>
          <cell r="S34">
            <v>-5.7297939592605381E-4</v>
          </cell>
        </row>
        <row r="35">
          <cell r="M35">
            <v>100000</v>
          </cell>
          <cell r="R35">
            <v>2.5648893191719375E-2</v>
          </cell>
          <cell r="S35">
            <v>-5.7299379737380982E-4</v>
          </cell>
        </row>
        <row r="36">
          <cell r="M36">
            <v>200000</v>
          </cell>
          <cell r="R36">
            <v>6.3525922745337306E-3</v>
          </cell>
          <cell r="S36">
            <v>-5.7302980416064147E-4</v>
          </cell>
        </row>
        <row r="37">
          <cell r="M37">
            <v>350000</v>
          </cell>
          <cell r="R37">
            <v>2.0699160003743193E-3</v>
          </cell>
          <cell r="S37">
            <v>-5.7308382282665398E-4</v>
          </cell>
        </row>
        <row r="38">
          <cell r="M38">
            <v>600000</v>
          </cell>
          <cell r="R38">
            <v>7.0386682728016087E-4</v>
          </cell>
          <cell r="S38">
            <v>-5.7317387657249456E-4</v>
          </cell>
        </row>
        <row r="39">
          <cell r="M39">
            <v>1000000</v>
          </cell>
          <cell r="R39">
            <v>2.5333503826702354E-4</v>
          </cell>
          <cell r="S39">
            <v>-5.7331802144857118E-4</v>
          </cell>
        </row>
      </sheetData>
      <sheetData sheetId="6">
        <row r="14">
          <cell r="R14" t="str">
            <v>Gain[-]</v>
          </cell>
          <cell r="S14" t="str">
            <v>θ[°]</v>
          </cell>
        </row>
        <row r="15">
          <cell r="M15">
            <v>1</v>
          </cell>
          <cell r="R15">
            <v>6.2831840669288867E-4</v>
          </cell>
          <cell r="S15">
            <v>89.964000004737414</v>
          </cell>
        </row>
        <row r="16">
          <cell r="M16">
            <v>2</v>
          </cell>
          <cell r="R16">
            <v>1.2566360692362385E-3</v>
          </cell>
          <cell r="S16">
            <v>89.928000037899238</v>
          </cell>
        </row>
        <row r="17">
          <cell r="M17">
            <v>3.5</v>
          </cell>
          <cell r="R17">
            <v>2.1991095399556916E-3</v>
          </cell>
          <cell r="S17">
            <v>89.87400020311587</v>
          </cell>
        </row>
        <row r="18">
          <cell r="M18">
            <v>6</v>
          </cell>
          <cell r="R18">
            <v>3.7698843951702496E-3</v>
          </cell>
          <cell r="S18">
            <v>89.784001023271856</v>
          </cell>
        </row>
        <row r="19">
          <cell r="M19">
            <v>10</v>
          </cell>
          <cell r="R19">
            <v>6.283061285744981E-3</v>
          </cell>
          <cell r="S19">
            <v>89.6400047372979</v>
          </cell>
        </row>
        <row r="20">
          <cell r="M20">
            <v>20</v>
          </cell>
          <cell r="R20">
            <v>1.25653785310015E-2</v>
          </cell>
          <cell r="S20">
            <v>89.280037895690413</v>
          </cell>
        </row>
        <row r="21">
          <cell r="M21">
            <v>35</v>
          </cell>
          <cell r="R21">
            <v>2.1985832926628229E-2</v>
          </cell>
          <cell r="S21">
            <v>88.740203057541365</v>
          </cell>
        </row>
        <row r="22">
          <cell r="M22">
            <v>60</v>
          </cell>
          <cell r="R22">
            <v>3.7672350941557013E-2</v>
          </cell>
          <cell r="S22">
            <v>87.841022408883177</v>
          </cell>
        </row>
        <row r="23">
          <cell r="M23">
            <v>100</v>
          </cell>
          <cell r="R23">
            <v>6.270819398473762E-2</v>
          </cell>
          <cell r="S23">
            <v>86.404726220131835</v>
          </cell>
        </row>
        <row r="24">
          <cell r="M24">
            <v>200</v>
          </cell>
          <cell r="R24">
            <v>0.1246831039134866</v>
          </cell>
          <cell r="S24">
            <v>82.837544193274184</v>
          </cell>
        </row>
        <row r="25">
          <cell r="M25">
            <v>350</v>
          </cell>
          <cell r="R25">
            <v>0.21477932430093002</v>
          </cell>
          <cell r="S25">
            <v>77.597418926878589</v>
          </cell>
        </row>
        <row r="26">
          <cell r="M26">
            <v>600</v>
          </cell>
          <cell r="R26">
            <v>0.35275632742556817</v>
          </cell>
          <cell r="S26">
            <v>69.344002617660351</v>
          </cell>
        </row>
        <row r="27">
          <cell r="M27">
            <v>1000</v>
          </cell>
          <cell r="R27">
            <v>0.53201804450140799</v>
          </cell>
          <cell r="S27">
            <v>57.858092364657949</v>
          </cell>
        </row>
        <row r="28">
          <cell r="M28">
            <v>2000</v>
          </cell>
          <cell r="R28">
            <v>0.78247898582699871</v>
          </cell>
          <cell r="S28">
            <v>38.511887253966584</v>
          </cell>
        </row>
        <row r="29">
          <cell r="M29">
            <v>3500</v>
          </cell>
          <cell r="R29">
            <v>0.91030372783200375</v>
          </cell>
          <cell r="S29">
            <v>24.452641740112799</v>
          </cell>
        </row>
        <row r="30">
          <cell r="M30">
            <v>6000</v>
          </cell>
          <cell r="R30">
            <v>0.96657302868129413</v>
          </cell>
          <cell r="S30">
            <v>14.856051280911808</v>
          </cell>
        </row>
        <row r="31">
          <cell r="M31">
            <v>10000</v>
          </cell>
          <cell r="R31">
            <v>0.98757049215139181</v>
          </cell>
          <cell r="S31">
            <v>9.04306107903769</v>
          </cell>
        </row>
        <row r="32">
          <cell r="M32">
            <v>20000</v>
          </cell>
          <cell r="R32">
            <v>0.99684867215032913</v>
          </cell>
          <cell r="S32">
            <v>4.5498653091210866</v>
          </cell>
        </row>
        <row r="33">
          <cell r="M33">
            <v>35000</v>
          </cell>
          <cell r="R33">
            <v>0.99896771100475035</v>
          </cell>
          <cell r="S33">
            <v>2.6036082911472422</v>
          </cell>
        </row>
        <row r="34">
          <cell r="M34">
            <v>60000</v>
          </cell>
          <cell r="R34">
            <v>0.99964837588084454</v>
          </cell>
          <cell r="S34">
            <v>1.5194614473286236</v>
          </cell>
        </row>
        <row r="35">
          <cell r="M35">
            <v>100000</v>
          </cell>
          <cell r="R35">
            <v>0.99987337257626518</v>
          </cell>
          <cell r="S35">
            <v>0.9118136696138297</v>
          </cell>
        </row>
        <row r="36">
          <cell r="M36">
            <v>200000</v>
          </cell>
          <cell r="R36">
            <v>0.99996833863383838</v>
          </cell>
          <cell r="S36">
            <v>0.45593570239782155</v>
          </cell>
        </row>
        <row r="37">
          <cell r="M37">
            <v>350000</v>
          </cell>
          <cell r="R37">
            <v>0.99998966126404643</v>
          </cell>
          <cell r="S37">
            <v>0.26053839073250301</v>
          </cell>
        </row>
        <row r="38">
          <cell r="M38">
            <v>600000</v>
          </cell>
          <cell r="R38">
            <v>0.99999648192191104</v>
          </cell>
          <cell r="S38">
            <v>0.15198141900729437</v>
          </cell>
        </row>
        <row r="39">
          <cell r="M39">
            <v>1000000</v>
          </cell>
          <cell r="R39">
            <v>0.99999873348761048</v>
          </cell>
          <cell r="S39">
            <v>9.1188988283354117E-2</v>
          </cell>
        </row>
      </sheetData>
      <sheetData sheetId="7">
        <row r="14">
          <cell r="S14" t="str">
            <v>Gain[-]</v>
          </cell>
          <cell r="T14" t="str">
            <v>θ[°]</v>
          </cell>
        </row>
        <row r="15">
          <cell r="M15">
            <v>1</v>
          </cell>
          <cell r="S15">
            <v>3.9478363055376434E-7</v>
          </cell>
          <cell r="T15">
            <v>179.89200008527325</v>
          </cell>
        </row>
        <row r="16">
          <cell r="M16">
            <v>2</v>
          </cell>
          <cell r="S16">
            <v>1.5791279763901293E-6</v>
          </cell>
          <cell r="T16">
            <v>179.78400068218264</v>
          </cell>
        </row>
        <row r="17">
          <cell r="M17">
            <v>3.5</v>
          </cell>
          <cell r="S17">
            <v>4.8360243008258576E-6</v>
          </cell>
          <cell r="T17">
            <v>179.62200365602376</v>
          </cell>
        </row>
        <row r="18">
          <cell r="M18">
            <v>6</v>
          </cell>
          <cell r="S18">
            <v>1.4211523432659062E-5</v>
          </cell>
          <cell r="T18">
            <v>179.35201841797729</v>
          </cell>
        </row>
        <row r="19">
          <cell r="M19">
            <v>10</v>
          </cell>
          <cell r="S19">
            <v>3.9472963794841215E-5</v>
          </cell>
          <cell r="T19">
            <v>178.92008525958221</v>
          </cell>
        </row>
        <row r="20">
          <cell r="M20">
            <v>20</v>
          </cell>
          <cell r="S20">
            <v>1.5782646219760554E-4</v>
          </cell>
          <cell r="T20">
            <v>177.84068174571803</v>
          </cell>
        </row>
        <row r="21">
          <cell r="M21">
            <v>35</v>
          </cell>
          <cell r="S21">
            <v>4.8279405457533913E-4</v>
          </cell>
          <cell r="T21">
            <v>176.22364886405245</v>
          </cell>
        </row>
        <row r="22">
          <cell r="M22">
            <v>60</v>
          </cell>
          <cell r="S22">
            <v>1.414204372816472E-3</v>
          </cell>
          <cell r="T22">
            <v>173.53831246357225</v>
          </cell>
        </row>
        <row r="23">
          <cell r="M23">
            <v>100</v>
          </cell>
          <cell r="S23">
            <v>3.8943683093902682E-3</v>
          </cell>
          <cell r="T23">
            <v>169.28391926033353</v>
          </cell>
        </row>
        <row r="24">
          <cell r="M24">
            <v>200</v>
          </cell>
          <cell r="S24">
            <v>1.4983178562810878E-2</v>
          </cell>
          <cell r="T24">
            <v>159.04116946192519</v>
          </cell>
        </row>
        <row r="25">
          <cell r="M25">
            <v>350</v>
          </cell>
          <cell r="S25">
            <v>4.1764097402383835E-2</v>
          </cell>
          <cell r="T25">
            <v>145.26792747469355</v>
          </cell>
        </row>
        <row r="26">
          <cell r="M26">
            <v>600</v>
          </cell>
          <cell r="S26">
            <v>0.10011952925059257</v>
          </cell>
          <cell r="T26">
            <v>127.18142358772282</v>
          </cell>
        </row>
        <row r="27">
          <cell r="M27">
            <v>1000</v>
          </cell>
          <cell r="S27">
            <v>0.199412811897765</v>
          </cell>
          <cell r="T27">
            <v>107.80062803350749</v>
          </cell>
        </row>
        <row r="28">
          <cell r="M28">
            <v>2000</v>
          </cell>
          <cell r="S28">
            <v>0.4140221818562711</v>
          </cell>
          <cell r="T28">
            <v>81.266452457422915</v>
          </cell>
        </row>
        <row r="29">
          <cell r="M29">
            <v>3500</v>
          </cell>
          <cell r="S29">
            <v>0.63369847158379056</v>
          </cell>
          <cell r="T29">
            <v>59.823619559606932</v>
          </cell>
        </row>
        <row r="30">
          <cell r="M30">
            <v>6000</v>
          </cell>
          <cell r="S30">
            <v>0.81718212111797117</v>
          </cell>
          <cell r="T30">
            <v>40.563686649670444</v>
          </cell>
        </row>
        <row r="31">
          <cell r="M31">
            <v>10000</v>
          </cell>
          <cell r="S31">
            <v>0.92137386782108033</v>
          </cell>
          <cell r="T31">
            <v>26.099007671931382</v>
          </cell>
        </row>
        <row r="32">
          <cell r="M32">
            <v>20000</v>
          </cell>
          <cell r="S32">
            <v>0.97852786428668725</v>
          </cell>
          <cell r="T32">
            <v>13.509484334297861</v>
          </cell>
        </row>
        <row r="33">
          <cell r="M33">
            <v>35000</v>
          </cell>
          <cell r="S33">
            <v>0.99283831070844197</v>
          </cell>
          <cell r="T33">
            <v>7.7841525184775602</v>
          </cell>
        </row>
        <row r="34">
          <cell r="M34">
            <v>60000</v>
          </cell>
          <cell r="S34">
            <v>0.9975461465393165</v>
          </cell>
          <cell r="T34">
            <v>4.5530554712941713</v>
          </cell>
        </row>
        <row r="35">
          <cell r="M35">
            <v>100000</v>
          </cell>
          <cell r="S35">
            <v>0.99911458489160421</v>
          </cell>
          <cell r="T35">
            <v>2.7342874882797683</v>
          </cell>
        </row>
        <row r="36">
          <cell r="M36">
            <v>200000</v>
          </cell>
          <cell r="S36">
            <v>0.99977843156632462</v>
          </cell>
          <cell r="T36">
            <v>1.3676627856859302</v>
          </cell>
        </row>
        <row r="37">
          <cell r="M37">
            <v>350000</v>
          </cell>
          <cell r="S37">
            <v>0.99992763536790219</v>
          </cell>
          <cell r="T37">
            <v>0.78158823789114262</v>
          </cell>
        </row>
        <row r="38">
          <cell r="M38">
            <v>600000</v>
          </cell>
          <cell r="S38">
            <v>0.99997537420834059</v>
          </cell>
          <cell r="T38">
            <v>0.45593891033670264</v>
          </cell>
        </row>
        <row r="39">
          <cell r="M39">
            <v>1000000</v>
          </cell>
          <cell r="S39">
            <v>0.99999113451111998</v>
          </cell>
          <cell r="T39">
            <v>0.27356580994110069</v>
          </cell>
        </row>
      </sheetData>
      <sheetData sheetId="8">
        <row r="14">
          <cell r="R14" t="str">
            <v>Gain</v>
          </cell>
          <cell r="S14" t="str">
            <v>θ[°]</v>
          </cell>
        </row>
        <row r="15">
          <cell r="M15">
            <v>1</v>
          </cell>
          <cell r="R15">
            <v>6.2831840669288867E-4</v>
          </cell>
          <cell r="S15">
            <v>89.964000004737414</v>
          </cell>
        </row>
        <row r="16">
          <cell r="M16">
            <v>2</v>
          </cell>
          <cell r="R16">
            <v>1.2566360692362385E-3</v>
          </cell>
          <cell r="S16">
            <v>89.928000037899238</v>
          </cell>
        </row>
        <row r="17">
          <cell r="M17">
            <v>3.5</v>
          </cell>
          <cell r="R17">
            <v>2.1991095399556916E-3</v>
          </cell>
          <cell r="S17">
            <v>89.87400020311587</v>
          </cell>
        </row>
        <row r="18">
          <cell r="M18">
            <v>6</v>
          </cell>
          <cell r="R18">
            <v>3.7698843951702496E-3</v>
          </cell>
          <cell r="S18">
            <v>89.784001023271856</v>
          </cell>
        </row>
        <row r="19">
          <cell r="M19">
            <v>10</v>
          </cell>
          <cell r="R19">
            <v>6.283061285744981E-3</v>
          </cell>
          <cell r="S19">
            <v>89.6400047372979</v>
          </cell>
        </row>
        <row r="20">
          <cell r="M20">
            <v>20</v>
          </cell>
          <cell r="R20">
            <v>1.25653785310015E-2</v>
          </cell>
          <cell r="S20">
            <v>89.280037895690413</v>
          </cell>
        </row>
        <row r="21">
          <cell r="M21">
            <v>35</v>
          </cell>
          <cell r="R21">
            <v>2.1985832926628229E-2</v>
          </cell>
          <cell r="S21">
            <v>88.740203057541365</v>
          </cell>
        </row>
        <row r="22">
          <cell r="M22">
            <v>60</v>
          </cell>
          <cell r="R22">
            <v>3.7672350941557013E-2</v>
          </cell>
          <cell r="S22">
            <v>87.841022408883177</v>
          </cell>
        </row>
        <row r="23">
          <cell r="M23">
            <v>100</v>
          </cell>
          <cell r="R23">
            <v>6.270819398473762E-2</v>
          </cell>
          <cell r="S23">
            <v>86.404726220131835</v>
          </cell>
        </row>
        <row r="24">
          <cell r="M24">
            <v>200</v>
          </cell>
          <cell r="R24">
            <v>0.1246831039134866</v>
          </cell>
          <cell r="S24">
            <v>82.837544193274184</v>
          </cell>
        </row>
        <row r="25">
          <cell r="M25">
            <v>350</v>
          </cell>
          <cell r="R25">
            <v>0.21477932430093002</v>
          </cell>
          <cell r="S25">
            <v>77.597418926878589</v>
          </cell>
        </row>
        <row r="26">
          <cell r="M26">
            <v>600</v>
          </cell>
          <cell r="R26">
            <v>0.35275632742556817</v>
          </cell>
          <cell r="S26">
            <v>69.344002617660351</v>
          </cell>
        </row>
        <row r="27">
          <cell r="M27">
            <v>1000</v>
          </cell>
          <cell r="R27">
            <v>0.53201804450140799</v>
          </cell>
          <cell r="S27">
            <v>57.858092364657949</v>
          </cell>
        </row>
        <row r="28">
          <cell r="M28">
            <v>2000</v>
          </cell>
          <cell r="R28">
            <v>0.78247898582699871</v>
          </cell>
          <cell r="S28">
            <v>38.511887253966584</v>
          </cell>
        </row>
        <row r="29">
          <cell r="M29">
            <v>3500</v>
          </cell>
          <cell r="R29">
            <v>0.91030372783200375</v>
          </cell>
          <cell r="S29">
            <v>24.452641740112796</v>
          </cell>
        </row>
        <row r="30">
          <cell r="M30">
            <v>6000</v>
          </cell>
          <cell r="R30">
            <v>0.96657302868129413</v>
          </cell>
          <cell r="S30">
            <v>14.856051280911807</v>
          </cell>
        </row>
        <row r="31">
          <cell r="M31">
            <v>10000</v>
          </cell>
          <cell r="R31">
            <v>0.98757049215139181</v>
          </cell>
          <cell r="S31">
            <v>9.04306107903769</v>
          </cell>
        </row>
        <row r="32">
          <cell r="M32">
            <v>20000</v>
          </cell>
          <cell r="R32">
            <v>0.99684867215032913</v>
          </cell>
          <cell r="S32">
            <v>4.5498653091210866</v>
          </cell>
        </row>
        <row r="33">
          <cell r="M33">
            <v>35000</v>
          </cell>
          <cell r="R33">
            <v>0.99896771100475035</v>
          </cell>
          <cell r="S33">
            <v>2.6036082911472418</v>
          </cell>
        </row>
        <row r="34">
          <cell r="M34">
            <v>60000</v>
          </cell>
          <cell r="R34">
            <v>0.99964837588084454</v>
          </cell>
          <cell r="S34">
            <v>1.5194614473286234</v>
          </cell>
        </row>
        <row r="35">
          <cell r="M35">
            <v>100000</v>
          </cell>
          <cell r="R35">
            <v>0.99987337257626518</v>
          </cell>
          <cell r="S35">
            <v>0.9118136696138297</v>
          </cell>
        </row>
        <row r="36">
          <cell r="M36">
            <v>200000</v>
          </cell>
          <cell r="R36">
            <v>0.99996833863383838</v>
          </cell>
          <cell r="S36">
            <v>0.45593570239782155</v>
          </cell>
        </row>
        <row r="37">
          <cell r="M37">
            <v>350000</v>
          </cell>
          <cell r="R37">
            <v>0.99998966126404643</v>
          </cell>
          <cell r="S37">
            <v>0.26053839073250301</v>
          </cell>
        </row>
        <row r="38">
          <cell r="M38">
            <v>600000</v>
          </cell>
          <cell r="R38">
            <v>0.99999648192191104</v>
          </cell>
          <cell r="S38">
            <v>0.15198141900729437</v>
          </cell>
        </row>
        <row r="39">
          <cell r="M39">
            <v>1000000</v>
          </cell>
          <cell r="R39">
            <v>0.99999873348761048</v>
          </cell>
          <cell r="S39">
            <v>9.1188988283354117E-2</v>
          </cell>
        </row>
      </sheetData>
      <sheetData sheetId="9">
        <row r="14">
          <cell r="R14" t="str">
            <v>Gain</v>
          </cell>
          <cell r="S14" t="str">
            <v>θ[°]</v>
          </cell>
        </row>
        <row r="15">
          <cell r="M15">
            <v>1</v>
          </cell>
          <cell r="R15">
            <v>3.9478417682284708E-9</v>
          </cell>
          <cell r="S15">
            <v>179.99639999999053</v>
          </cell>
        </row>
        <row r="16">
          <cell r="M16">
            <v>2</v>
          </cell>
          <cell r="R16">
            <v>1.5791367166426605E-8</v>
          </cell>
          <cell r="S16">
            <v>179.99279999992422</v>
          </cell>
        </row>
        <row r="17">
          <cell r="M17">
            <v>3.5</v>
          </cell>
          <cell r="R17">
            <v>4.8361062734733973E-8</v>
          </cell>
          <cell r="S17">
            <v>179.98739999959378</v>
          </cell>
        </row>
        <row r="18">
          <cell r="M18">
            <v>6</v>
          </cell>
          <cell r="R18">
            <v>1.4212231347506097E-7</v>
          </cell>
          <cell r="S18">
            <v>179.97839999795343</v>
          </cell>
        </row>
        <row r="19">
          <cell r="M19">
            <v>10</v>
          </cell>
          <cell r="R19">
            <v>3.9478425397083948E-7</v>
          </cell>
          <cell r="S19">
            <v>179.96399999052517</v>
          </cell>
        </row>
        <row r="20">
          <cell r="M20">
            <v>20</v>
          </cell>
          <cell r="R20">
            <v>1.5791379510101705E-6</v>
          </cell>
          <cell r="S20">
            <v>179.9279999242014</v>
          </cell>
        </row>
        <row r="21">
          <cell r="M21">
            <v>35</v>
          </cell>
          <cell r="R21">
            <v>4.8361178504810244E-6</v>
          </cell>
          <cell r="S21">
            <v>179.87399959376651</v>
          </cell>
        </row>
        <row r="22">
          <cell r="M22">
            <v>60</v>
          </cell>
          <cell r="R22">
            <v>1.4212331330955403E-5</v>
          </cell>
          <cell r="S22">
            <v>179.78399795343012</v>
          </cell>
        </row>
        <row r="23">
          <cell r="M23">
            <v>100</v>
          </cell>
          <cell r="R23">
            <v>3.9479196869393535E-5</v>
          </cell>
          <cell r="S23">
            <v>179.63999052506756</v>
          </cell>
        </row>
        <row r="24">
          <cell r="M24">
            <v>200</v>
          </cell>
          <cell r="R24">
            <v>1.5792613828857874E-4</v>
          </cell>
          <cell r="S24">
            <v>179.27992419784772</v>
          </cell>
        </row>
        <row r="25">
          <cell r="M25">
            <v>350</v>
          </cell>
          <cell r="R25">
            <v>4.8372754110491645E-4</v>
          </cell>
          <cell r="S25">
            <v>178.73959370816567</v>
          </cell>
        </row>
        <row r="26">
          <cell r="M26">
            <v>600</v>
          </cell>
          <cell r="R26">
            <v>1.4222326105894846E-3</v>
          </cell>
          <cell r="S26">
            <v>177.83795256713321</v>
          </cell>
        </row>
        <row r="27">
          <cell r="M27">
            <v>1000</v>
          </cell>
          <cell r="R27">
            <v>3.9556266900565131E-3</v>
          </cell>
          <cell r="S27">
            <v>176.39051399008574</v>
          </cell>
        </row>
        <row r="28">
          <cell r="M28">
            <v>2000</v>
          </cell>
          <cell r="R28">
            <v>1.5915530959105462E-2</v>
          </cell>
          <cell r="S28">
            <v>172.72384649981498</v>
          </cell>
        </row>
        <row r="29">
          <cell r="M29">
            <v>3500</v>
          </cell>
          <cell r="R29">
            <v>4.9513851180196355E-2</v>
          </cell>
          <cell r="S29">
            <v>166.98809252338347</v>
          </cell>
        </row>
        <row r="30">
          <cell r="M30">
            <v>6000</v>
          </cell>
          <cell r="R30">
            <v>0.15166873822686383</v>
          </cell>
          <cell r="S30">
            <v>156.27709333961394</v>
          </cell>
        </row>
        <row r="31">
          <cell r="M31">
            <v>10000</v>
          </cell>
          <cell r="R31">
            <v>0.45252995215151426</v>
          </cell>
          <cell r="S31">
            <v>133.92704013466121</v>
          </cell>
        </row>
        <row r="32">
          <cell r="M32">
            <v>20000</v>
          </cell>
          <cell r="R32">
            <v>1.1412688311730816</v>
          </cell>
          <cell r="S32">
            <v>65.256803343209114</v>
          </cell>
        </row>
        <row r="33">
          <cell r="M33">
            <v>35000</v>
          </cell>
          <cell r="R33">
            <v>1.093710214142954</v>
          </cell>
          <cell r="S33">
            <v>29.824244308061168</v>
          </cell>
        </row>
        <row r="34">
          <cell r="M34">
            <v>60000</v>
          </cell>
          <cell r="R34">
            <v>1.0344028250708794</v>
          </cell>
          <cell r="S34">
            <v>15.925300287064688</v>
          </cell>
        </row>
        <row r="35">
          <cell r="M35">
            <v>100000</v>
          </cell>
          <cell r="R35">
            <v>1.0125777165122574</v>
          </cell>
          <cell r="S35">
            <v>9.2740444284194439</v>
          </cell>
        </row>
        <row r="36">
          <cell r="M36">
            <v>200000</v>
          </cell>
          <cell r="R36">
            <v>1.0031611627370296</v>
          </cell>
          <cell r="S36">
            <v>4.5787383817683232</v>
          </cell>
        </row>
        <row r="37">
          <cell r="M37">
            <v>350000</v>
          </cell>
          <cell r="R37">
            <v>1.0010333512918033</v>
          </cell>
          <cell r="S37">
            <v>2.6089956870667681</v>
          </cell>
        </row>
        <row r="38">
          <cell r="M38">
            <v>600000</v>
          </cell>
          <cell r="R38">
            <v>1.0003517476279313</v>
          </cell>
          <cell r="S38">
            <v>1.520530820480029</v>
          </cell>
        </row>
        <row r="39">
          <cell r="M39">
            <v>1000000</v>
          </cell>
          <cell r="R39">
            <v>1.0001266434521425</v>
          </cell>
          <cell r="S39">
            <v>0.91204465421455871</v>
          </cell>
        </row>
      </sheetData>
      <sheetData sheetId="10">
        <row r="14">
          <cell r="S14" t="str">
            <v>Gain</v>
          </cell>
          <cell r="T14" t="str">
            <v>θ[°]</v>
          </cell>
        </row>
        <row r="15">
          <cell r="M15">
            <v>1</v>
          </cell>
          <cell r="S15">
            <v>6.270571332750563E-2</v>
          </cell>
          <cell r="T15">
            <v>-69.13354385173642</v>
          </cell>
        </row>
        <row r="16">
          <cell r="M16">
            <v>2</v>
          </cell>
          <cell r="S16">
            <v>0.12466360812288904</v>
          </cell>
          <cell r="T16">
            <v>-57.564820570891186</v>
          </cell>
        </row>
        <row r="17">
          <cell r="M17">
            <v>3.5</v>
          </cell>
          <cell r="S17">
            <v>0.21467971593327639</v>
          </cell>
          <cell r="T17">
            <v>-38.162865387027374</v>
          </cell>
        </row>
        <row r="18">
          <cell r="M18">
            <v>6</v>
          </cell>
          <cell r="S18">
            <v>0.3523155366879962</v>
          </cell>
          <cell r="T18">
            <v>-24.113558182240084</v>
          </cell>
        </row>
        <row r="19">
          <cell r="M19">
            <v>10</v>
          </cell>
          <cell r="S19">
            <v>0.53050950410097941</v>
          </cell>
          <cell r="T19">
            <v>-1.498217753136849E-6</v>
          </cell>
        </row>
        <row r="20">
          <cell r="M20">
            <v>20</v>
          </cell>
          <cell r="S20">
            <v>0.77770280091345723</v>
          </cell>
          <cell r="T20">
            <v>-8.7589065190514938E-7</v>
          </cell>
        </row>
        <row r="21">
          <cell r="M21">
            <v>35</v>
          </cell>
          <cell r="S21">
            <v>0.90280665324458254</v>
          </cell>
          <cell r="T21">
            <v>-3.8394532600657465E-7</v>
          </cell>
        </row>
        <row r="22">
          <cell r="M22">
            <v>60</v>
          </cell>
          <cell r="S22">
            <v>0.95760792924648341</v>
          </cell>
          <cell r="T22">
            <v>-1.3454018637432842E-7</v>
          </cell>
        </row>
        <row r="23">
          <cell r="M23">
            <v>100</v>
          </cell>
          <cell r="S23">
            <v>0.97800234828791388</v>
          </cell>
          <cell r="T23">
            <v>6.4018224472475127E-8</v>
          </cell>
        </row>
        <row r="24">
          <cell r="M24">
            <v>200</v>
          </cell>
          <cell r="S24">
            <v>0.98695406511261285</v>
          </cell>
          <cell r="T24">
            <v>2.6881093445308511E-7</v>
          </cell>
        </row>
        <row r="25">
          <cell r="M25">
            <v>350</v>
          </cell>
          <cell r="S25">
            <v>0.98885299782727842</v>
          </cell>
          <cell r="T25">
            <v>6.7440546668654274E-7</v>
          </cell>
        </row>
        <row r="26">
          <cell r="M26">
            <v>600</v>
          </cell>
          <cell r="S26">
            <v>0.98905928323089209</v>
          </cell>
          <cell r="T26">
            <v>1.2339459801151671E-6</v>
          </cell>
        </row>
        <row r="27">
          <cell r="M27">
            <v>1000</v>
          </cell>
          <cell r="S27">
            <v>0.98805636249886042</v>
          </cell>
          <cell r="T27">
            <v>2.1448018203088464E-6</v>
          </cell>
        </row>
        <row r="28">
          <cell r="M28">
            <v>2000</v>
          </cell>
          <cell r="S28">
            <v>0.98248339072318014</v>
          </cell>
          <cell r="T28">
            <v>3.590881089881304E-6</v>
          </cell>
        </row>
        <row r="29">
          <cell r="M29">
            <v>3500</v>
          </cell>
          <cell r="S29">
            <v>0.96741358126484966</v>
          </cell>
          <cell r="T29">
            <v>7.1954405395406175E-6</v>
          </cell>
        </row>
        <row r="30">
          <cell r="M30">
            <v>6000</v>
          </cell>
          <cell r="S30">
            <v>0.92757740090039131</v>
          </cell>
          <cell r="T30">
            <v>1.2597394585537316E-5</v>
          </cell>
        </row>
        <row r="31">
          <cell r="M31">
            <v>10000</v>
          </cell>
          <cell r="S31">
            <v>0.84069012014473887</v>
          </cell>
          <cell r="T31">
            <v>2.1598480160645872E-5</v>
          </cell>
        </row>
        <row r="32">
          <cell r="M32">
            <v>20000</v>
          </cell>
          <cell r="S32">
            <v>0.62026214564349313</v>
          </cell>
          <cell r="T32">
            <v>3.5999088073343397E-5</v>
          </cell>
        </row>
        <row r="33">
          <cell r="M33">
            <v>35000</v>
          </cell>
          <cell r="S33">
            <v>0.41322923118739496</v>
          </cell>
          <cell r="T33">
            <v>7.1999543982636185E-5</v>
          </cell>
        </row>
        <row r="34">
          <cell r="M34">
            <v>60000</v>
          </cell>
          <cell r="S34">
            <v>0.25622206372605066</v>
          </cell>
          <cell r="T34">
            <v>1.2599973933361065E-4</v>
          </cell>
        </row>
        <row r="35">
          <cell r="M35">
            <v>100000</v>
          </cell>
          <cell r="S35">
            <v>0.1571376753057164</v>
          </cell>
          <cell r="T35">
            <v>2.1599984780120145E-4</v>
          </cell>
        </row>
        <row r="36">
          <cell r="M36">
            <v>200000</v>
          </cell>
          <cell r="S36">
            <v>7.9321675307722064E-2</v>
          </cell>
          <cell r="T36">
            <v>3.5999990844619745E-4</v>
          </cell>
        </row>
        <row r="37">
          <cell r="M37">
            <v>350000</v>
          </cell>
          <cell r="S37">
            <v>4.5424956759296579E-2</v>
          </cell>
          <cell r="T37">
            <v>-90</v>
          </cell>
        </row>
        <row r="38">
          <cell r="M38">
            <v>600000</v>
          </cell>
          <cell r="S38">
            <v>2.651630915918974E-2</v>
          </cell>
          <cell r="T38">
            <v>-90</v>
          </cell>
        </row>
        <row r="39">
          <cell r="M39">
            <v>1000000</v>
          </cell>
          <cell r="S39">
            <v>1.5913438428387289E-2</v>
          </cell>
          <cell r="T39">
            <v>-90</v>
          </cell>
        </row>
      </sheetData>
      <sheetData sheetId="11">
        <row r="14">
          <cell r="R14" t="str">
            <v>Gain</v>
          </cell>
          <cell r="S14" t="str">
            <v>θ[°]</v>
          </cell>
        </row>
        <row r="15">
          <cell r="M15">
            <v>1</v>
          </cell>
          <cell r="R15">
            <v>6.2831853195820968E-5</v>
          </cell>
          <cell r="S15">
            <v>89.99639999999053</v>
          </cell>
        </row>
        <row r="16">
          <cell r="M16">
            <v>2</v>
          </cell>
          <cell r="R16">
            <v>1.2566370713579258E-4</v>
          </cell>
          <cell r="S16">
            <v>89.992799999924202</v>
          </cell>
        </row>
        <row r="17">
          <cell r="M17">
            <v>3.5</v>
          </cell>
          <cell r="R17">
            <v>2.1991149106886191E-4</v>
          </cell>
          <cell r="S17">
            <v>89.987399999593762</v>
          </cell>
        </row>
        <row r="18">
          <cell r="M18">
            <v>6</v>
          </cell>
          <cell r="R18">
            <v>3.7699114522019727E-4</v>
          </cell>
          <cell r="S18">
            <v>89.978399997953431</v>
          </cell>
        </row>
        <row r="19">
          <cell r="M19">
            <v>10</v>
          </cell>
          <cell r="R19">
            <v>6.2831865474305317E-4</v>
          </cell>
          <cell r="S19">
            <v>89.963999990525181</v>
          </cell>
        </row>
        <row r="20">
          <cell r="M20">
            <v>20</v>
          </cell>
          <cell r="R20">
            <v>1.2566380536363794E-3</v>
          </cell>
          <cell r="S20">
            <v>89.927999924201416</v>
          </cell>
        </row>
        <row r="21">
          <cell r="M21">
            <v>35</v>
          </cell>
          <cell r="R21">
            <v>2.1991201750828767E-3</v>
          </cell>
          <cell r="S21">
            <v>89.873999593766499</v>
          </cell>
        </row>
        <row r="22">
          <cell r="M22">
            <v>60</v>
          </cell>
          <cell r="R22">
            <v>3.7699379736356141E-3</v>
          </cell>
          <cell r="S22">
            <v>89.783997953430116</v>
          </cell>
        </row>
        <row r="23">
          <cell r="M23">
            <v>100</v>
          </cell>
          <cell r="R23">
            <v>6.2833093310620597E-3</v>
          </cell>
          <cell r="S23">
            <v>89.63999052506756</v>
          </cell>
        </row>
        <row r="24">
          <cell r="M24">
            <v>200</v>
          </cell>
          <cell r="R24">
            <v>1.2567362776020771E-2</v>
          </cell>
          <cell r="S24">
            <v>89.27992419784772</v>
          </cell>
        </row>
        <row r="25">
          <cell r="M25">
            <v>350</v>
          </cell>
          <cell r="R25">
            <v>2.199646550758156E-2</v>
          </cell>
          <cell r="S25">
            <v>88.739593708165657</v>
          </cell>
        </row>
        <row r="26">
          <cell r="M26">
            <v>600</v>
          </cell>
          <cell r="R26">
            <v>3.7725891700301203E-2</v>
          </cell>
          <cell r="S26">
            <v>87.8379525671332</v>
          </cell>
        </row>
        <row r="27">
          <cell r="M27">
            <v>1000</v>
          </cell>
          <cell r="R27">
            <v>6.295575407487268E-2</v>
          </cell>
          <cell r="S27">
            <v>86.390513990085751</v>
          </cell>
        </row>
        <row r="28">
          <cell r="M28">
            <v>2000</v>
          </cell>
          <cell r="R28">
            <v>0.12665177120368645</v>
          </cell>
          <cell r="S28">
            <v>82.723846499814968</v>
          </cell>
        </row>
        <row r="29">
          <cell r="M29">
            <v>3500</v>
          </cell>
          <cell r="R29">
            <v>0.225153547624135</v>
          </cell>
          <cell r="S29">
            <v>76.988092523383472</v>
          </cell>
        </row>
        <row r="30">
          <cell r="M30">
            <v>6000</v>
          </cell>
          <cell r="R30">
            <v>0.40231382335526816</v>
          </cell>
          <cell r="S30">
            <v>66.277093339613941</v>
          </cell>
        </row>
        <row r="31">
          <cell r="M31">
            <v>10000</v>
          </cell>
          <cell r="R31">
            <v>0.72022378782052376</v>
          </cell>
          <cell r="S31">
            <v>43.927040134661226</v>
          </cell>
        </row>
        <row r="32">
          <cell r="M32">
            <v>20000</v>
          </cell>
          <cell r="R32">
            <v>0.90819287938952875</v>
          </cell>
          <cell r="S32">
            <v>-24.743196656790882</v>
          </cell>
        </row>
        <row r="33">
          <cell r="M33">
            <v>35000</v>
          </cell>
          <cell r="R33">
            <v>0.49734110540270426</v>
          </cell>
          <cell r="S33">
            <v>-60.175755691938825</v>
          </cell>
        </row>
        <row r="34">
          <cell r="M34">
            <v>60000</v>
          </cell>
          <cell r="R34">
            <v>0.27438387126375263</v>
          </cell>
          <cell r="S34">
            <v>-74.074699712935313</v>
          </cell>
        </row>
        <row r="35">
          <cell r="M35">
            <v>100000</v>
          </cell>
          <cell r="R35">
            <v>0.16115674884762973</v>
          </cell>
          <cell r="S35">
            <v>-80.725955571580556</v>
          </cell>
        </row>
        <row r="36">
          <cell r="M36">
            <v>200000</v>
          </cell>
          <cell r="R36">
            <v>7.9829028883705772E-2</v>
          </cell>
          <cell r="S36">
            <v>-85.421261618231682</v>
          </cell>
        </row>
        <row r="37">
          <cell r="M37">
            <v>350000</v>
          </cell>
          <cell r="R37">
            <v>4.55198303022675E-2</v>
          </cell>
          <cell r="S37">
            <v>-87.391004312933234</v>
          </cell>
        </row>
        <row r="38">
          <cell r="M38">
            <v>600000</v>
          </cell>
          <cell r="R38">
            <v>2.6535154244266914E-2</v>
          </cell>
          <cell r="S38">
            <v>-88.479469179519981</v>
          </cell>
        </row>
        <row r="39">
          <cell r="M39">
            <v>1000000</v>
          </cell>
          <cell r="R39">
            <v>1.5917509902331404E-2</v>
          </cell>
          <cell r="S39">
            <v>-89.087955345785446</v>
          </cell>
        </row>
      </sheetData>
      <sheetData sheetId="12">
        <row r="14">
          <cell r="R14" t="str">
            <v>Gain</v>
          </cell>
          <cell r="S14" t="str">
            <v>θ[°]</v>
          </cell>
        </row>
        <row r="15">
          <cell r="M15">
            <v>1</v>
          </cell>
          <cell r="R15">
            <v>0.99803190295428257</v>
          </cell>
          <cell r="S15">
            <v>176.40472480449694</v>
          </cell>
        </row>
        <row r="16">
          <cell r="M16">
            <v>2</v>
          </cell>
          <cell r="R16">
            <v>0.99219659103603663</v>
          </cell>
          <cell r="S16">
            <v>172.83753300022576</v>
          </cell>
        </row>
        <row r="17">
          <cell r="M17">
            <v>3.5</v>
          </cell>
          <cell r="R17">
            <v>0.97666238601250543</v>
          </cell>
          <cell r="S17">
            <v>167.59736080261121</v>
          </cell>
        </row>
        <row r="18">
          <cell r="M18">
            <v>6</v>
          </cell>
          <cell r="R18">
            <v>0.93571356540954498</v>
          </cell>
          <cell r="S18">
            <v>159.34373383033829</v>
          </cell>
        </row>
        <row r="19">
          <cell r="M19">
            <v>10</v>
          </cell>
          <cell r="R19">
            <v>0.84672355408572308</v>
          </cell>
          <cell r="S19">
            <v>147.85707338029758</v>
          </cell>
        </row>
        <row r="20">
          <cell r="M20">
            <v>20</v>
          </cell>
          <cell r="R20">
            <v>0.62261678241428975</v>
          </cell>
          <cell r="S20">
            <v>128.50747861583062</v>
          </cell>
        </row>
        <row r="21">
          <cell r="M21">
            <v>35</v>
          </cell>
          <cell r="R21">
            <v>0.41377506018595761</v>
          </cell>
          <cell r="S21">
            <v>114.44219984870904</v>
          </cell>
        </row>
        <row r="22">
          <cell r="M22">
            <v>60</v>
          </cell>
          <cell r="R22">
            <v>0.25605097553223266</v>
          </cell>
          <cell r="S22">
            <v>104.83586930635124</v>
          </cell>
        </row>
        <row r="23">
          <cell r="M23">
            <v>100</v>
          </cell>
          <cell r="R23">
            <v>0.15657145757976126</v>
          </cell>
          <cell r="S23">
            <v>99.007947021604465</v>
          </cell>
        </row>
        <row r="24">
          <cell r="M24">
            <v>200</v>
          </cell>
          <cell r="R24">
            <v>7.8081718011298512E-2</v>
          </cell>
          <cell r="S24">
            <v>94.478311312131922</v>
          </cell>
        </row>
        <row r="25">
          <cell r="M25">
            <v>350</v>
          </cell>
          <cell r="R25">
            <v>4.3233265320420107E-2</v>
          </cell>
          <cell r="S25">
            <v>92.477855946321881</v>
          </cell>
        </row>
        <row r="26">
          <cell r="M26">
            <v>600</v>
          </cell>
          <cell r="R26">
            <v>2.2750023086709072E-2</v>
          </cell>
          <cell r="S26">
            <v>91.303592771871706</v>
          </cell>
        </row>
        <row r="27">
          <cell r="M27">
            <v>1000</v>
          </cell>
          <cell r="R27">
            <v>9.631862183656973E-3</v>
          </cell>
          <cell r="S27">
            <v>90.551873585339635</v>
          </cell>
        </row>
        <row r="28">
          <cell r="M28">
            <v>2000</v>
          </cell>
          <cell r="R28">
            <v>4.6085745183219728E-3</v>
          </cell>
          <cell r="S28">
            <v>89.735947195821879</v>
          </cell>
        </row>
        <row r="29">
          <cell r="M29">
            <v>3500</v>
          </cell>
          <cell r="R29">
            <v>1.7441211109438245E-2</v>
          </cell>
          <cell r="S29">
            <v>89.000641542683184</v>
          </cell>
        </row>
        <row r="30">
          <cell r="M30">
            <v>6000</v>
          </cell>
          <cell r="R30">
            <v>3.5025026153318962E-2</v>
          </cell>
          <cell r="S30">
            <v>87.992803292431105</v>
          </cell>
        </row>
        <row r="31">
          <cell r="M31">
            <v>10000</v>
          </cell>
          <cell r="R31">
            <v>6.112578860068283E-2</v>
          </cell>
          <cell r="S31">
            <v>86.495565673163441</v>
          </cell>
        </row>
        <row r="32">
          <cell r="M32">
            <v>20000</v>
          </cell>
          <cell r="R32">
            <v>0.12390569885628508</v>
          </cell>
          <cell r="S32">
            <v>82.882434328987912</v>
          </cell>
        </row>
        <row r="33">
          <cell r="M33">
            <v>35000</v>
          </cell>
          <cell r="R33">
            <v>0.21435563464020707</v>
          </cell>
          <cell r="S33">
            <v>77.622273438766811</v>
          </cell>
        </row>
        <row r="34">
          <cell r="M34">
            <v>60000</v>
          </cell>
          <cell r="R34">
            <v>0.35253897875331819</v>
          </cell>
          <cell r="S34">
            <v>69.357310744155001</v>
          </cell>
        </row>
        <row r="35">
          <cell r="M35">
            <v>100000</v>
          </cell>
          <cell r="R35">
            <v>0.53192141576088658</v>
          </cell>
          <cell r="S35">
            <v>57.864630695446287</v>
          </cell>
        </row>
        <row r="36">
          <cell r="M36">
            <v>200000</v>
          </cell>
          <cell r="R36">
            <v>0.7824597724434964</v>
          </cell>
          <cell r="S36">
            <v>38.513655143991208</v>
          </cell>
        </row>
        <row r="37">
          <cell r="M37">
            <v>350000</v>
          </cell>
          <cell r="R37">
            <v>0.91030050246992722</v>
          </cell>
          <cell r="S37">
            <v>24.453088175876431</v>
          </cell>
        </row>
        <row r="38">
          <cell r="M38">
            <v>600000</v>
          </cell>
          <cell r="R38">
            <v>0.96657258160275361</v>
          </cell>
          <cell r="S38">
            <v>14.856151189190324</v>
          </cell>
        </row>
        <row r="39">
          <cell r="M39">
            <v>1000000</v>
          </cell>
          <cell r="R39">
            <v>0.9875704303516798</v>
          </cell>
          <cell r="S39">
            <v>9.04308360691698</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darekan.com/"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https://darekan.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05BC87-C4C1-48A3-9C14-D660A8851AD2}">
  <dimension ref="B2:D10"/>
  <sheetViews>
    <sheetView workbookViewId="0">
      <selection activeCell="D36" sqref="D36"/>
    </sheetView>
  </sheetViews>
  <sheetFormatPr defaultRowHeight="15"/>
  <cols>
    <col min="1" max="1" width="3.296875" customWidth="1"/>
  </cols>
  <sheetData>
    <row r="2" spans="2:4">
      <c r="B2" s="1" t="s">
        <v>0</v>
      </c>
    </row>
    <row r="4" spans="2:4">
      <c r="B4" t="s">
        <v>1</v>
      </c>
    </row>
    <row r="5" spans="2:4">
      <c r="B5" t="s">
        <v>2</v>
      </c>
    </row>
    <row r="7" spans="2:4">
      <c r="B7" s="2" t="s">
        <v>3</v>
      </c>
      <c r="D7" t="s">
        <v>4</v>
      </c>
    </row>
    <row r="9" spans="2:4">
      <c r="B9" t="s">
        <v>5</v>
      </c>
    </row>
    <row r="10" spans="2:4">
      <c r="B10" t="s">
        <v>6</v>
      </c>
    </row>
  </sheetData>
  <hyperlinks>
    <hyperlink ref="B7" r:id="rId1" xr:uid="{3CB044B6-9B28-46E6-9184-8A6A1EA46137}"/>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EE7273-35DC-41AF-8498-19926EC355E0}">
  <dimension ref="A1:X39"/>
  <sheetViews>
    <sheetView showGridLines="0" tabSelected="1" view="pageBreakPreview" zoomScaleNormal="100" zoomScaleSheetLayoutView="100" workbookViewId="0">
      <selection activeCell="K6" sqref="K6"/>
    </sheetView>
  </sheetViews>
  <sheetFormatPr defaultColWidth="7.19921875" defaultRowHeight="15.75"/>
  <cols>
    <col min="1" max="1" width="2.09765625" style="5" customWidth="1"/>
    <col min="2" max="3" width="2.09765625" style="4" customWidth="1"/>
    <col min="4" max="8" width="6.5" style="4" customWidth="1"/>
    <col min="9" max="9" width="7" style="4" customWidth="1"/>
    <col min="10" max="12" width="6.5" style="4" customWidth="1"/>
    <col min="13" max="13" width="6.8984375" style="4" customWidth="1"/>
    <col min="14" max="14" width="7.296875" style="4" customWidth="1"/>
    <col min="15" max="15" width="9.09765625" style="4" customWidth="1"/>
    <col min="16" max="16" width="7.296875" style="4" customWidth="1"/>
    <col min="17" max="17" width="7.19921875" style="4"/>
    <col min="18" max="18" width="8.3984375" style="4" bestFit="1" customWidth="1"/>
    <col min="19" max="19" width="7.19921875" style="4"/>
    <col min="20" max="20" width="0.796875" style="4" customWidth="1"/>
    <col min="21" max="16384" width="7.19921875" style="4"/>
  </cols>
  <sheetData>
    <row r="1" spans="1:24">
      <c r="A1" s="3" t="s">
        <v>20</v>
      </c>
      <c r="F1" s="4" t="s">
        <v>22</v>
      </c>
    </row>
    <row r="2" spans="1:24">
      <c r="A2" s="4"/>
      <c r="B2" s="2" t="s">
        <v>3</v>
      </c>
    </row>
    <row r="3" spans="1:24">
      <c r="A3" s="4"/>
    </row>
    <row r="11" spans="1:24">
      <c r="M11" s="6" t="s">
        <v>21</v>
      </c>
      <c r="W11" s="7"/>
      <c r="X11" s="4" t="s">
        <v>7</v>
      </c>
    </row>
    <row r="12" spans="1:24">
      <c r="M12" s="8">
        <f>1/(2*PI()*SQRT(P15*Q15))</f>
        <v>1591.5494309189535</v>
      </c>
      <c r="W12" s="9"/>
      <c r="X12" s="4" t="s">
        <v>8</v>
      </c>
    </row>
    <row r="14" spans="1:24">
      <c r="M14" s="10" t="s">
        <v>9</v>
      </c>
      <c r="N14" s="10" t="s">
        <v>10</v>
      </c>
      <c r="O14" s="6" t="s">
        <v>11</v>
      </c>
      <c r="P14" s="6" t="s">
        <v>12</v>
      </c>
      <c r="Q14" s="6" t="s">
        <v>13</v>
      </c>
      <c r="R14" s="10" t="s">
        <v>19</v>
      </c>
      <c r="S14" s="6" t="s">
        <v>14</v>
      </c>
      <c r="U14" s="10" t="s">
        <v>15</v>
      </c>
      <c r="V14" s="10" t="s">
        <v>16</v>
      </c>
      <c r="W14" s="10" t="s">
        <v>17</v>
      </c>
      <c r="X14" s="10" t="s">
        <v>18</v>
      </c>
    </row>
    <row r="15" spans="1:24">
      <c r="M15" s="11">
        <v>1</v>
      </c>
      <c r="N15" s="12">
        <f>2*PI()*M15</f>
        <v>6.2831853071795862</v>
      </c>
      <c r="O15" s="11">
        <v>1000</v>
      </c>
      <c r="P15" s="11">
        <f>1000*10^-6</f>
        <v>1E-3</v>
      </c>
      <c r="Q15" s="11">
        <f>10^-5</f>
        <v>1.0000000000000001E-5</v>
      </c>
      <c r="R15" s="13">
        <f>(1/(SQRT(1+Q15^2*O15^2*N15^2/(P15*Q15*N15^2-1)^2)))</f>
        <v>0.99803190295428257</v>
      </c>
      <c r="S15" s="14">
        <f>180/PI()*ATAN2(P15*Q15*N15^2-1,Q15*O15*N15)</f>
        <v>176.40472480449694</v>
      </c>
      <c r="U15" s="15">
        <v>1</v>
      </c>
      <c r="V15" s="15">
        <v>0</v>
      </c>
      <c r="W15" s="16">
        <f t="shared" ref="W15:W39" si="0">R15*(U15-V15)+V15</f>
        <v>0.99803190295428257</v>
      </c>
      <c r="X15" s="8">
        <f>20*LOG10(R15)</f>
        <v>-1.7111517828709955E-2</v>
      </c>
    </row>
    <row r="16" spans="1:24">
      <c r="M16" s="11">
        <v>2</v>
      </c>
      <c r="N16" s="12">
        <f>2*PI()*M16</f>
        <v>12.566370614359172</v>
      </c>
      <c r="O16" s="8">
        <f>O15</f>
        <v>1000</v>
      </c>
      <c r="P16" s="8">
        <f>P15</f>
        <v>1E-3</v>
      </c>
      <c r="Q16" s="8">
        <f>Q15</f>
        <v>1.0000000000000001E-5</v>
      </c>
      <c r="R16" s="13">
        <f t="shared" ref="R16:R39" si="1">(1/(SQRT(1+Q16^2*O16^2*N16^2/(P16*Q16*N16^2-1)^2)))</f>
        <v>0.99219659103603663</v>
      </c>
      <c r="S16" s="14">
        <f t="shared" ref="S16:S39" si="2">180/PI()*ATAN2(P16*Q16*N16^2-1,Q16*O16*N16)</f>
        <v>172.83753300022576</v>
      </c>
      <c r="U16" s="17">
        <f t="shared" ref="U16:V31" si="3">U15</f>
        <v>1</v>
      </c>
      <c r="V16" s="17">
        <f t="shared" si="3"/>
        <v>0</v>
      </c>
      <c r="W16" s="16">
        <f t="shared" si="0"/>
        <v>0.99219659103603663</v>
      </c>
      <c r="X16" s="8">
        <f t="shared" ref="X16:X39" si="4">20*LOG10(R16)</f>
        <v>-6.804538870542523E-2</v>
      </c>
    </row>
    <row r="17" spans="13:24">
      <c r="M17" s="11">
        <v>3.5</v>
      </c>
      <c r="N17" s="12">
        <f>2*PI()*M17</f>
        <v>21.991148575128552</v>
      </c>
      <c r="O17" s="8">
        <f t="shared" ref="O17:Q32" si="5">O16</f>
        <v>1000</v>
      </c>
      <c r="P17" s="8">
        <f t="shared" si="5"/>
        <v>1E-3</v>
      </c>
      <c r="Q17" s="8">
        <f t="shared" si="5"/>
        <v>1.0000000000000001E-5</v>
      </c>
      <c r="R17" s="13">
        <f t="shared" si="1"/>
        <v>0.97666238601250543</v>
      </c>
      <c r="S17" s="14">
        <f t="shared" si="2"/>
        <v>167.59736080261121</v>
      </c>
      <c r="U17" s="17">
        <f t="shared" si="3"/>
        <v>1</v>
      </c>
      <c r="V17" s="17">
        <f t="shared" si="3"/>
        <v>0</v>
      </c>
      <c r="W17" s="16">
        <f t="shared" si="0"/>
        <v>0.97666238601250543</v>
      </c>
      <c r="X17" s="8">
        <f t="shared" si="4"/>
        <v>-0.20511075697430683</v>
      </c>
    </row>
    <row r="18" spans="13:24">
      <c r="M18" s="11">
        <v>6</v>
      </c>
      <c r="N18" s="12">
        <f t="shared" ref="N18:N39" si="6">2*PI()*M18</f>
        <v>37.699111843077517</v>
      </c>
      <c r="O18" s="8">
        <f t="shared" si="5"/>
        <v>1000</v>
      </c>
      <c r="P18" s="8">
        <f t="shared" si="5"/>
        <v>1E-3</v>
      </c>
      <c r="Q18" s="8">
        <f t="shared" si="5"/>
        <v>1.0000000000000001E-5</v>
      </c>
      <c r="R18" s="13">
        <f t="shared" si="1"/>
        <v>0.93571356540954498</v>
      </c>
      <c r="S18" s="14">
        <f t="shared" si="2"/>
        <v>159.34373383033829</v>
      </c>
      <c r="U18" s="17">
        <f t="shared" si="3"/>
        <v>1</v>
      </c>
      <c r="V18" s="17">
        <f t="shared" si="3"/>
        <v>0</v>
      </c>
      <c r="W18" s="16">
        <f t="shared" si="0"/>
        <v>0.93571356540954498</v>
      </c>
      <c r="X18" s="8">
        <f t="shared" si="4"/>
        <v>-0.57714148677455068</v>
      </c>
    </row>
    <row r="19" spans="13:24">
      <c r="M19" s="11">
        <v>10</v>
      </c>
      <c r="N19" s="12">
        <f t="shared" si="6"/>
        <v>62.831853071795862</v>
      </c>
      <c r="O19" s="8">
        <f t="shared" si="5"/>
        <v>1000</v>
      </c>
      <c r="P19" s="8">
        <f t="shared" si="5"/>
        <v>1E-3</v>
      </c>
      <c r="Q19" s="8">
        <f t="shared" si="5"/>
        <v>1.0000000000000001E-5</v>
      </c>
      <c r="R19" s="13">
        <f t="shared" si="1"/>
        <v>0.84672355408572308</v>
      </c>
      <c r="S19" s="14">
        <f t="shared" si="2"/>
        <v>147.85707338029758</v>
      </c>
      <c r="U19" s="17">
        <f t="shared" si="3"/>
        <v>1</v>
      </c>
      <c r="V19" s="17">
        <f t="shared" si="3"/>
        <v>0</v>
      </c>
      <c r="W19" s="16">
        <f t="shared" si="0"/>
        <v>0.84672355408572308</v>
      </c>
      <c r="X19" s="8">
        <f t="shared" si="4"/>
        <v>-1.4451671778473147</v>
      </c>
    </row>
    <row r="20" spans="13:24">
      <c r="M20" s="11">
        <v>20</v>
      </c>
      <c r="N20" s="12">
        <f t="shared" si="6"/>
        <v>125.66370614359172</v>
      </c>
      <c r="O20" s="8">
        <f t="shared" si="5"/>
        <v>1000</v>
      </c>
      <c r="P20" s="8">
        <f t="shared" si="5"/>
        <v>1E-3</v>
      </c>
      <c r="Q20" s="8">
        <f t="shared" si="5"/>
        <v>1.0000000000000001E-5</v>
      </c>
      <c r="R20" s="13">
        <f t="shared" si="1"/>
        <v>0.62261678241428975</v>
      </c>
      <c r="S20" s="14">
        <f t="shared" si="2"/>
        <v>128.50747861583062</v>
      </c>
      <c r="U20" s="17">
        <f t="shared" si="3"/>
        <v>1</v>
      </c>
      <c r="V20" s="17">
        <f t="shared" si="3"/>
        <v>0</v>
      </c>
      <c r="W20" s="16">
        <f t="shared" si="0"/>
        <v>0.62261678241428975</v>
      </c>
      <c r="X20" s="8">
        <f t="shared" si="4"/>
        <v>-4.1155835448436466</v>
      </c>
    </row>
    <row r="21" spans="13:24">
      <c r="M21" s="11">
        <v>35</v>
      </c>
      <c r="N21" s="12">
        <f t="shared" si="6"/>
        <v>219.91148575128551</v>
      </c>
      <c r="O21" s="8">
        <f t="shared" si="5"/>
        <v>1000</v>
      </c>
      <c r="P21" s="8">
        <f t="shared" si="5"/>
        <v>1E-3</v>
      </c>
      <c r="Q21" s="8">
        <f t="shared" si="5"/>
        <v>1.0000000000000001E-5</v>
      </c>
      <c r="R21" s="13">
        <f t="shared" si="1"/>
        <v>0.41377506018595761</v>
      </c>
      <c r="S21" s="14">
        <f t="shared" si="2"/>
        <v>114.44219984870904</v>
      </c>
      <c r="U21" s="17">
        <f t="shared" si="3"/>
        <v>1</v>
      </c>
      <c r="V21" s="17">
        <f t="shared" si="3"/>
        <v>0</v>
      </c>
      <c r="W21" s="16">
        <f t="shared" si="0"/>
        <v>0.41377506018595761</v>
      </c>
      <c r="X21" s="8">
        <f t="shared" si="4"/>
        <v>-7.6647137895986024</v>
      </c>
    </row>
    <row r="22" spans="13:24">
      <c r="M22" s="11">
        <v>60</v>
      </c>
      <c r="N22" s="12">
        <f t="shared" si="6"/>
        <v>376.99111843077515</v>
      </c>
      <c r="O22" s="8">
        <f t="shared" si="5"/>
        <v>1000</v>
      </c>
      <c r="P22" s="8">
        <f t="shared" si="5"/>
        <v>1E-3</v>
      </c>
      <c r="Q22" s="8">
        <f t="shared" si="5"/>
        <v>1.0000000000000001E-5</v>
      </c>
      <c r="R22" s="13">
        <f t="shared" si="1"/>
        <v>0.25605097553223266</v>
      </c>
      <c r="S22" s="14">
        <f t="shared" si="2"/>
        <v>104.83586930635124</v>
      </c>
      <c r="U22" s="17">
        <f t="shared" si="3"/>
        <v>1</v>
      </c>
      <c r="V22" s="17">
        <f t="shared" si="3"/>
        <v>0</v>
      </c>
      <c r="W22" s="16">
        <f t="shared" si="0"/>
        <v>0.25605097553223266</v>
      </c>
      <c r="X22" s="8">
        <f t="shared" si="4"/>
        <v>-11.8334713040349</v>
      </c>
    </row>
    <row r="23" spans="13:24">
      <c r="M23" s="11">
        <v>100</v>
      </c>
      <c r="N23" s="12">
        <f t="shared" si="6"/>
        <v>628.31853071795865</v>
      </c>
      <c r="O23" s="8">
        <f t="shared" si="5"/>
        <v>1000</v>
      </c>
      <c r="P23" s="8">
        <f t="shared" si="5"/>
        <v>1E-3</v>
      </c>
      <c r="Q23" s="8">
        <f t="shared" si="5"/>
        <v>1.0000000000000001E-5</v>
      </c>
      <c r="R23" s="13">
        <f t="shared" si="1"/>
        <v>0.15657145757976126</v>
      </c>
      <c r="S23" s="14">
        <f t="shared" si="2"/>
        <v>99.007947021604465</v>
      </c>
      <c r="U23" s="17">
        <f t="shared" si="3"/>
        <v>1</v>
      </c>
      <c r="V23" s="17">
        <f t="shared" si="3"/>
        <v>0</v>
      </c>
      <c r="W23" s="16">
        <f t="shared" si="0"/>
        <v>0.15657145757976126</v>
      </c>
      <c r="X23" s="8">
        <f t="shared" si="4"/>
        <v>-16.105748108064414</v>
      </c>
    </row>
    <row r="24" spans="13:24">
      <c r="M24" s="11">
        <v>200</v>
      </c>
      <c r="N24" s="12">
        <f t="shared" si="6"/>
        <v>1256.6370614359173</v>
      </c>
      <c r="O24" s="8">
        <f t="shared" si="5"/>
        <v>1000</v>
      </c>
      <c r="P24" s="8">
        <f t="shared" si="5"/>
        <v>1E-3</v>
      </c>
      <c r="Q24" s="8">
        <f t="shared" si="5"/>
        <v>1.0000000000000001E-5</v>
      </c>
      <c r="R24" s="13">
        <f t="shared" si="1"/>
        <v>7.8081718011298512E-2</v>
      </c>
      <c r="S24" s="14">
        <f t="shared" si="2"/>
        <v>94.478311312131922</v>
      </c>
      <c r="U24" s="17">
        <f t="shared" si="3"/>
        <v>1</v>
      </c>
      <c r="V24" s="17">
        <f t="shared" si="3"/>
        <v>0</v>
      </c>
      <c r="W24" s="16">
        <f t="shared" si="0"/>
        <v>7.8081718011298512E-2</v>
      </c>
      <c r="X24" s="8">
        <f t="shared" si="4"/>
        <v>-22.149012791402505</v>
      </c>
    </row>
    <row r="25" spans="13:24">
      <c r="M25" s="11">
        <v>350</v>
      </c>
      <c r="N25" s="12">
        <f t="shared" si="6"/>
        <v>2199.114857512855</v>
      </c>
      <c r="O25" s="8">
        <f t="shared" si="5"/>
        <v>1000</v>
      </c>
      <c r="P25" s="8">
        <f t="shared" si="5"/>
        <v>1E-3</v>
      </c>
      <c r="Q25" s="8">
        <f t="shared" si="5"/>
        <v>1.0000000000000001E-5</v>
      </c>
      <c r="R25" s="13">
        <f t="shared" si="1"/>
        <v>4.3233265320420107E-2</v>
      </c>
      <c r="S25" s="14">
        <f t="shared" si="2"/>
        <v>92.477855946321881</v>
      </c>
      <c r="U25" s="17">
        <f t="shared" si="3"/>
        <v>1</v>
      </c>
      <c r="V25" s="17">
        <f t="shared" si="3"/>
        <v>0</v>
      </c>
      <c r="W25" s="16">
        <f t="shared" si="0"/>
        <v>4.3233265320420107E-2</v>
      </c>
      <c r="X25" s="8">
        <f t="shared" si="4"/>
        <v>-27.283639237009012</v>
      </c>
    </row>
    <row r="26" spans="13:24">
      <c r="M26" s="11">
        <v>600</v>
      </c>
      <c r="N26" s="12">
        <f t="shared" si="6"/>
        <v>3769.9111843077517</v>
      </c>
      <c r="O26" s="8">
        <f t="shared" si="5"/>
        <v>1000</v>
      </c>
      <c r="P26" s="8">
        <f t="shared" si="5"/>
        <v>1E-3</v>
      </c>
      <c r="Q26" s="8">
        <f t="shared" si="5"/>
        <v>1.0000000000000001E-5</v>
      </c>
      <c r="R26" s="13">
        <f t="shared" si="1"/>
        <v>2.2750023086709072E-2</v>
      </c>
      <c r="S26" s="14">
        <f t="shared" si="2"/>
        <v>91.303592771871706</v>
      </c>
      <c r="U26" s="17">
        <f t="shared" si="3"/>
        <v>1</v>
      </c>
      <c r="V26" s="17">
        <f t="shared" si="3"/>
        <v>0</v>
      </c>
      <c r="W26" s="16">
        <f t="shared" si="0"/>
        <v>2.2750023086709072E-2</v>
      </c>
      <c r="X26" s="8">
        <f t="shared" si="4"/>
        <v>-32.860363165697578</v>
      </c>
    </row>
    <row r="27" spans="13:24">
      <c r="M27" s="11">
        <v>1000</v>
      </c>
      <c r="N27" s="12">
        <f t="shared" si="6"/>
        <v>6283.1853071795858</v>
      </c>
      <c r="O27" s="8">
        <f t="shared" si="5"/>
        <v>1000</v>
      </c>
      <c r="P27" s="8">
        <f t="shared" si="5"/>
        <v>1E-3</v>
      </c>
      <c r="Q27" s="8">
        <f t="shared" si="5"/>
        <v>1.0000000000000001E-5</v>
      </c>
      <c r="R27" s="13">
        <f t="shared" si="1"/>
        <v>9.631862183656973E-3</v>
      </c>
      <c r="S27" s="14">
        <f t="shared" si="2"/>
        <v>90.551873585339635</v>
      </c>
      <c r="U27" s="17">
        <f t="shared" si="3"/>
        <v>1</v>
      </c>
      <c r="V27" s="17">
        <f t="shared" si="3"/>
        <v>0</v>
      </c>
      <c r="W27" s="16">
        <f t="shared" si="0"/>
        <v>9.631862183656973E-3</v>
      </c>
      <c r="X27" s="8">
        <f t="shared" si="4"/>
        <v>-40.325794801844381</v>
      </c>
    </row>
    <row r="28" spans="13:24">
      <c r="M28" s="11">
        <v>2000</v>
      </c>
      <c r="N28" s="12">
        <f t="shared" si="6"/>
        <v>12566.370614359172</v>
      </c>
      <c r="O28" s="8">
        <f t="shared" si="5"/>
        <v>1000</v>
      </c>
      <c r="P28" s="8">
        <f t="shared" si="5"/>
        <v>1E-3</v>
      </c>
      <c r="Q28" s="8">
        <f t="shared" si="5"/>
        <v>1.0000000000000001E-5</v>
      </c>
      <c r="R28" s="13">
        <f t="shared" si="1"/>
        <v>4.6085745183219728E-3</v>
      </c>
      <c r="S28" s="14">
        <f t="shared" si="2"/>
        <v>89.735947195821879</v>
      </c>
      <c r="U28" s="17">
        <f t="shared" si="3"/>
        <v>1</v>
      </c>
      <c r="V28" s="17">
        <f t="shared" si="3"/>
        <v>0</v>
      </c>
      <c r="W28" s="16">
        <f t="shared" si="0"/>
        <v>4.6085745183219728E-3</v>
      </c>
      <c r="X28" s="8">
        <f t="shared" si="4"/>
        <v>-46.72866771589824</v>
      </c>
    </row>
    <row r="29" spans="13:24">
      <c r="M29" s="11">
        <v>3500</v>
      </c>
      <c r="N29" s="12">
        <f t="shared" si="6"/>
        <v>21991.148575128551</v>
      </c>
      <c r="O29" s="8">
        <f t="shared" si="5"/>
        <v>1000</v>
      </c>
      <c r="P29" s="8">
        <f t="shared" si="5"/>
        <v>1E-3</v>
      </c>
      <c r="Q29" s="8">
        <f t="shared" si="5"/>
        <v>1.0000000000000001E-5</v>
      </c>
      <c r="R29" s="13">
        <f t="shared" si="1"/>
        <v>1.7441211109438245E-2</v>
      </c>
      <c r="S29" s="14">
        <f t="shared" si="2"/>
        <v>89.000641542683184</v>
      </c>
      <c r="U29" s="17">
        <f t="shared" si="3"/>
        <v>1</v>
      </c>
      <c r="V29" s="17">
        <f t="shared" si="3"/>
        <v>0</v>
      </c>
      <c r="W29" s="16">
        <f t="shared" si="0"/>
        <v>1.7441211109438245E-2</v>
      </c>
      <c r="X29" s="8">
        <f t="shared" si="4"/>
        <v>-35.168467223064731</v>
      </c>
    </row>
    <row r="30" spans="13:24">
      <c r="M30" s="11">
        <v>6000</v>
      </c>
      <c r="N30" s="12">
        <f t="shared" si="6"/>
        <v>37699.111843077517</v>
      </c>
      <c r="O30" s="8">
        <f t="shared" si="5"/>
        <v>1000</v>
      </c>
      <c r="P30" s="8">
        <f t="shared" si="5"/>
        <v>1E-3</v>
      </c>
      <c r="Q30" s="8">
        <f t="shared" si="5"/>
        <v>1.0000000000000001E-5</v>
      </c>
      <c r="R30" s="13">
        <f t="shared" si="1"/>
        <v>3.5025026153318962E-2</v>
      </c>
      <c r="S30" s="14">
        <f t="shared" si="2"/>
        <v>87.992803292431105</v>
      </c>
      <c r="U30" s="17">
        <f t="shared" si="3"/>
        <v>1</v>
      </c>
      <c r="V30" s="17">
        <f t="shared" si="3"/>
        <v>0</v>
      </c>
      <c r="W30" s="16">
        <f t="shared" si="0"/>
        <v>3.5025026153318962E-2</v>
      </c>
      <c r="X30" s="8">
        <f t="shared" si="4"/>
        <v>-29.112430635054825</v>
      </c>
    </row>
    <row r="31" spans="13:24">
      <c r="M31" s="11">
        <v>10000</v>
      </c>
      <c r="N31" s="12">
        <f t="shared" si="6"/>
        <v>62831.853071795864</v>
      </c>
      <c r="O31" s="8">
        <f t="shared" si="5"/>
        <v>1000</v>
      </c>
      <c r="P31" s="8">
        <f t="shared" si="5"/>
        <v>1E-3</v>
      </c>
      <c r="Q31" s="8">
        <f t="shared" si="5"/>
        <v>1.0000000000000001E-5</v>
      </c>
      <c r="R31" s="13">
        <f t="shared" si="1"/>
        <v>6.112578860068283E-2</v>
      </c>
      <c r="S31" s="14">
        <f t="shared" si="2"/>
        <v>86.495565673163441</v>
      </c>
      <c r="U31" s="17">
        <f t="shared" si="3"/>
        <v>1</v>
      </c>
      <c r="V31" s="17">
        <f t="shared" si="3"/>
        <v>0</v>
      </c>
      <c r="W31" s="16">
        <f t="shared" si="0"/>
        <v>6.112578860068283E-2</v>
      </c>
      <c r="X31" s="8">
        <f t="shared" si="4"/>
        <v>-24.275510497582182</v>
      </c>
    </row>
    <row r="32" spans="13:24">
      <c r="M32" s="11">
        <v>20000</v>
      </c>
      <c r="N32" s="12">
        <f t="shared" si="6"/>
        <v>125663.70614359173</v>
      </c>
      <c r="O32" s="8">
        <f t="shared" si="5"/>
        <v>1000</v>
      </c>
      <c r="P32" s="8">
        <f t="shared" si="5"/>
        <v>1E-3</v>
      </c>
      <c r="Q32" s="8">
        <f t="shared" si="5"/>
        <v>1.0000000000000001E-5</v>
      </c>
      <c r="R32" s="13">
        <f t="shared" si="1"/>
        <v>0.12390569885628508</v>
      </c>
      <c r="S32" s="14">
        <f t="shared" si="2"/>
        <v>82.882434328987912</v>
      </c>
      <c r="U32" s="17">
        <f t="shared" ref="U32:V39" si="7">U31</f>
        <v>1</v>
      </c>
      <c r="V32" s="17">
        <f t="shared" si="7"/>
        <v>0</v>
      </c>
      <c r="W32" s="16">
        <f t="shared" si="0"/>
        <v>0.12390569885628508</v>
      </c>
      <c r="X32" s="8">
        <f t="shared" si="4"/>
        <v>-18.138174368859627</v>
      </c>
    </row>
    <row r="33" spans="13:24">
      <c r="M33" s="11">
        <v>35000</v>
      </c>
      <c r="N33" s="12">
        <f t="shared" si="6"/>
        <v>219911.48575128551</v>
      </c>
      <c r="O33" s="8">
        <f t="shared" ref="O33:Q39" si="8">O32</f>
        <v>1000</v>
      </c>
      <c r="P33" s="8">
        <f t="shared" si="8"/>
        <v>1E-3</v>
      </c>
      <c r="Q33" s="8">
        <f t="shared" si="8"/>
        <v>1.0000000000000001E-5</v>
      </c>
      <c r="R33" s="13">
        <f t="shared" si="1"/>
        <v>0.21435563464020707</v>
      </c>
      <c r="S33" s="14">
        <f t="shared" si="2"/>
        <v>77.622273438766811</v>
      </c>
      <c r="U33" s="17">
        <f t="shared" si="7"/>
        <v>1</v>
      </c>
      <c r="V33" s="17">
        <f t="shared" si="7"/>
        <v>0</v>
      </c>
      <c r="W33" s="16">
        <f t="shared" si="0"/>
        <v>0.21435563464020707</v>
      </c>
      <c r="X33" s="8">
        <f t="shared" si="4"/>
        <v>-13.377301919205388</v>
      </c>
    </row>
    <row r="34" spans="13:24">
      <c r="M34" s="11">
        <v>60000</v>
      </c>
      <c r="N34" s="12">
        <f t="shared" si="6"/>
        <v>376991.11843077518</v>
      </c>
      <c r="O34" s="8">
        <f t="shared" si="8"/>
        <v>1000</v>
      </c>
      <c r="P34" s="8">
        <f t="shared" si="8"/>
        <v>1E-3</v>
      </c>
      <c r="Q34" s="8">
        <f t="shared" si="8"/>
        <v>1.0000000000000001E-5</v>
      </c>
      <c r="R34" s="13">
        <f t="shared" si="1"/>
        <v>0.35253897875331819</v>
      </c>
      <c r="S34" s="14">
        <f t="shared" si="2"/>
        <v>69.357310744155001</v>
      </c>
      <c r="U34" s="17">
        <f t="shared" si="7"/>
        <v>1</v>
      </c>
      <c r="V34" s="17">
        <f t="shared" si="7"/>
        <v>0</v>
      </c>
      <c r="W34" s="16">
        <f t="shared" si="0"/>
        <v>0.35253897875331819</v>
      </c>
      <c r="X34" s="8">
        <f t="shared" si="4"/>
        <v>-9.0558571580417251</v>
      </c>
    </row>
    <row r="35" spans="13:24">
      <c r="M35" s="11">
        <v>100000</v>
      </c>
      <c r="N35" s="12">
        <f t="shared" si="6"/>
        <v>628318.53071795858</v>
      </c>
      <c r="O35" s="8">
        <f t="shared" si="8"/>
        <v>1000</v>
      </c>
      <c r="P35" s="8">
        <f t="shared" si="8"/>
        <v>1E-3</v>
      </c>
      <c r="Q35" s="8">
        <f t="shared" si="8"/>
        <v>1.0000000000000001E-5</v>
      </c>
      <c r="R35" s="13">
        <f t="shared" si="1"/>
        <v>0.53192141576088658</v>
      </c>
      <c r="S35" s="14">
        <f t="shared" si="2"/>
        <v>57.864630695446287</v>
      </c>
      <c r="U35" s="17">
        <f t="shared" si="7"/>
        <v>1</v>
      </c>
      <c r="V35" s="17">
        <f t="shared" si="7"/>
        <v>0</v>
      </c>
      <c r="W35" s="16">
        <f t="shared" si="0"/>
        <v>0.53192141576088658</v>
      </c>
      <c r="X35" s="8">
        <f t="shared" si="4"/>
        <v>-5.483050482757525</v>
      </c>
    </row>
    <row r="36" spans="13:24">
      <c r="M36" s="11">
        <v>200000</v>
      </c>
      <c r="N36" s="12">
        <f t="shared" si="6"/>
        <v>1256637.0614359172</v>
      </c>
      <c r="O36" s="8">
        <f t="shared" si="8"/>
        <v>1000</v>
      </c>
      <c r="P36" s="8">
        <f t="shared" si="8"/>
        <v>1E-3</v>
      </c>
      <c r="Q36" s="8">
        <f t="shared" si="8"/>
        <v>1.0000000000000001E-5</v>
      </c>
      <c r="R36" s="13">
        <f t="shared" si="1"/>
        <v>0.7824597724434964</v>
      </c>
      <c r="S36" s="14">
        <f t="shared" si="2"/>
        <v>38.513655143991208</v>
      </c>
      <c r="U36" s="17">
        <f t="shared" si="7"/>
        <v>1</v>
      </c>
      <c r="V36" s="17">
        <f t="shared" si="7"/>
        <v>0</v>
      </c>
      <c r="W36" s="16">
        <f t="shared" si="0"/>
        <v>0.7824597724434964</v>
      </c>
      <c r="X36" s="8">
        <f t="shared" si="4"/>
        <v>-2.1307596201644303</v>
      </c>
    </row>
    <row r="37" spans="13:24">
      <c r="M37" s="11">
        <v>350000</v>
      </c>
      <c r="N37" s="12">
        <f t="shared" si="6"/>
        <v>2199114.857512855</v>
      </c>
      <c r="O37" s="8">
        <f t="shared" si="8"/>
        <v>1000</v>
      </c>
      <c r="P37" s="8">
        <f t="shared" si="8"/>
        <v>1E-3</v>
      </c>
      <c r="Q37" s="8">
        <f t="shared" si="8"/>
        <v>1.0000000000000001E-5</v>
      </c>
      <c r="R37" s="13">
        <f t="shared" si="1"/>
        <v>0.91030050246992722</v>
      </c>
      <c r="S37" s="14">
        <f t="shared" si="2"/>
        <v>24.453088175876431</v>
      </c>
      <c r="U37" s="17">
        <f t="shared" si="7"/>
        <v>1</v>
      </c>
      <c r="V37" s="17">
        <f t="shared" si="7"/>
        <v>0</v>
      </c>
      <c r="W37" s="16">
        <f t="shared" si="0"/>
        <v>0.91030050246992722</v>
      </c>
      <c r="X37" s="8">
        <f t="shared" si="4"/>
        <v>-0.81630435091595965</v>
      </c>
    </row>
    <row r="38" spans="13:24">
      <c r="M38" s="11">
        <v>600000</v>
      </c>
      <c r="N38" s="12">
        <f t="shared" si="6"/>
        <v>3769911.1843077517</v>
      </c>
      <c r="O38" s="8">
        <f t="shared" si="8"/>
        <v>1000</v>
      </c>
      <c r="P38" s="8">
        <f t="shared" si="8"/>
        <v>1E-3</v>
      </c>
      <c r="Q38" s="8">
        <f t="shared" si="8"/>
        <v>1.0000000000000001E-5</v>
      </c>
      <c r="R38" s="13">
        <f t="shared" si="1"/>
        <v>0.96657258160275361</v>
      </c>
      <c r="S38" s="14">
        <f t="shared" si="2"/>
        <v>14.856151189190324</v>
      </c>
      <c r="U38" s="17">
        <f t="shared" si="7"/>
        <v>1</v>
      </c>
      <c r="V38" s="17">
        <f t="shared" si="7"/>
        <v>0</v>
      </c>
      <c r="W38" s="16">
        <f t="shared" si="0"/>
        <v>0.96657258160275361</v>
      </c>
      <c r="X38" s="8">
        <f t="shared" si="4"/>
        <v>-0.29531056978003434</v>
      </c>
    </row>
    <row r="39" spans="13:24">
      <c r="M39" s="11">
        <v>1000000</v>
      </c>
      <c r="N39" s="12">
        <f t="shared" si="6"/>
        <v>6283185.307179586</v>
      </c>
      <c r="O39" s="8">
        <f t="shared" si="8"/>
        <v>1000</v>
      </c>
      <c r="P39" s="8">
        <f t="shared" si="8"/>
        <v>1E-3</v>
      </c>
      <c r="Q39" s="8">
        <f t="shared" si="8"/>
        <v>1.0000000000000001E-5</v>
      </c>
      <c r="R39" s="13">
        <f t="shared" si="1"/>
        <v>0.9875704303516798</v>
      </c>
      <c r="S39" s="14">
        <f t="shared" si="2"/>
        <v>9.04308360691698</v>
      </c>
      <c r="U39" s="17">
        <f t="shared" si="7"/>
        <v>1</v>
      </c>
      <c r="V39" s="17">
        <f t="shared" si="7"/>
        <v>0</v>
      </c>
      <c r="W39" s="16">
        <f t="shared" si="0"/>
        <v>0.9875704303516798</v>
      </c>
      <c r="X39" s="8">
        <f t="shared" si="4"/>
        <v>-0.10863844218466578</v>
      </c>
    </row>
  </sheetData>
  <hyperlinks>
    <hyperlink ref="B2" r:id="rId1" xr:uid="{81CE783E-A76E-4FDE-84CE-6C0339001FC4}"/>
  </hyperlinks>
  <pageMargins left="0.75" right="0.75" top="1" bottom="1" header="0.51200000000000001" footer="0.51200000000000001"/>
  <pageSetup paperSize="9" scale="40" orientation="portrait" r:id="rId2"/>
  <headerFooter alignWithMargins="0"/>
  <drawing r:id="rId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使用上の注意</vt:lpstr>
      <vt:lpstr>RLC BEF 1次</vt:lpstr>
      <vt:lpstr>'RLC BEF 1次'!Print_Area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2024-02-19T05:18:27Z</dcterms:created>
  <dcterms:modified xsi:type="dcterms:W3CDTF">2024-03-04T03:09:18Z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2024-03-04T03:01:17Z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7f0ceee9-c4dc-447f-ab78-c990b07107c3</vt:lpwstr>
  </property>
  <property fmtid="{D5CDD505-2E9C-101B-9397-08002B2CF9AE}" pid="7" name="MSIP_Label_defa4170-0d19-0005-0004-bc88714345d2_ActionId">
    <vt:lpwstr>ab7c75a0-b19d-4ce1-9c1c-84ee1f06deb7</vt:lpwstr>
  </property>
  <property fmtid="{D5CDD505-2E9C-101B-9397-08002B2CF9AE}" pid="8" name="MSIP_Label_defa4170-0d19-0005-0004-bc88714345d2_ContentBits">
    <vt:lpwstr>0</vt:lpwstr>
  </property>
</Properties>
</file>