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41EB016A-B246-41E9-899A-8FCB1246DF32}" xr6:coauthVersionLast="47" xr6:coauthVersionMax="47" xr10:uidLastSave="{00000000-0000-0000-0000-000000000000}"/>
  <bookViews>
    <workbookView xWindow="6555" yWindow="900" windowWidth="18510" windowHeight="13335" activeTab="1" xr2:uid="{3CC913CB-6270-4F6D-BDE6-B73CFCAC55A3}"/>
  </bookViews>
  <sheets>
    <sheet name="使用上の注意" sheetId="1" r:id="rId1"/>
    <sheet name="RC LPF 2次" sheetId="4"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'RC LPF 2次'!$A$1:$Y$135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4" l="1"/>
  <c r="N38" i="4"/>
  <c r="N37" i="4"/>
  <c r="N36" i="4"/>
  <c r="N35" i="4"/>
  <c r="N34" i="4"/>
  <c r="N33" i="4"/>
  <c r="N32" i="4"/>
  <c r="N31" i="4"/>
  <c r="N30" i="4"/>
  <c r="N29" i="4"/>
  <c r="N28" i="4"/>
  <c r="N27" i="4"/>
  <c r="N26" i="4"/>
  <c r="N25" i="4"/>
  <c r="N24" i="4"/>
  <c r="N23" i="4"/>
  <c r="N22" i="4"/>
  <c r="N21" i="4"/>
  <c r="N20" i="4"/>
  <c r="N19" i="4"/>
  <c r="N18" i="4"/>
  <c r="V17" i="4"/>
  <c r="V18" i="4" s="1"/>
  <c r="V19" i="4" s="1"/>
  <c r="V20" i="4" s="1"/>
  <c r="V21" i="4" s="1"/>
  <c r="V22" i="4" s="1"/>
  <c r="V23" i="4" s="1"/>
  <c r="V24" i="4" s="1"/>
  <c r="V25" i="4" s="1"/>
  <c r="V26" i="4" s="1"/>
  <c r="V27" i="4" s="1"/>
  <c r="V28" i="4" s="1"/>
  <c r="V29" i="4" s="1"/>
  <c r="V30" i="4" s="1"/>
  <c r="V31" i="4" s="1"/>
  <c r="V32" i="4" s="1"/>
  <c r="V33" i="4" s="1"/>
  <c r="V34" i="4" s="1"/>
  <c r="V35" i="4" s="1"/>
  <c r="V36" i="4" s="1"/>
  <c r="V37" i="4" s="1"/>
  <c r="V38" i="4" s="1"/>
  <c r="V39" i="4" s="1"/>
  <c r="O17" i="4"/>
  <c r="O18" i="4" s="1"/>
  <c r="N17" i="4"/>
  <c r="W16" i="4"/>
  <c r="W17" i="4" s="1"/>
  <c r="W18" i="4" s="1"/>
  <c r="W19" i="4" s="1"/>
  <c r="W20" i="4" s="1"/>
  <c r="W21" i="4" s="1"/>
  <c r="W22" i="4" s="1"/>
  <c r="W23" i="4" s="1"/>
  <c r="W24" i="4" s="1"/>
  <c r="W25" i="4" s="1"/>
  <c r="W26" i="4" s="1"/>
  <c r="W27" i="4" s="1"/>
  <c r="W28" i="4" s="1"/>
  <c r="W29" i="4" s="1"/>
  <c r="W30" i="4" s="1"/>
  <c r="W31" i="4" s="1"/>
  <c r="W32" i="4" s="1"/>
  <c r="W33" i="4" s="1"/>
  <c r="W34" i="4" s="1"/>
  <c r="W35" i="4" s="1"/>
  <c r="W36" i="4" s="1"/>
  <c r="W37" i="4" s="1"/>
  <c r="W38" i="4" s="1"/>
  <c r="W39" i="4" s="1"/>
  <c r="V16" i="4"/>
  <c r="Q16" i="4"/>
  <c r="Q17" i="4" s="1"/>
  <c r="Q18" i="4" s="1"/>
  <c r="Q19" i="4" s="1"/>
  <c r="Q20" i="4" s="1"/>
  <c r="Q21" i="4" s="1"/>
  <c r="Q22" i="4" s="1"/>
  <c r="Q23" i="4" s="1"/>
  <c r="Q24" i="4" s="1"/>
  <c r="Q25" i="4" s="1"/>
  <c r="Q26" i="4" s="1"/>
  <c r="Q27" i="4" s="1"/>
  <c r="Q28" i="4" s="1"/>
  <c r="Q29" i="4" s="1"/>
  <c r="Q30" i="4" s="1"/>
  <c r="Q31" i="4" s="1"/>
  <c r="Q32" i="4" s="1"/>
  <c r="Q33" i="4" s="1"/>
  <c r="Q34" i="4" s="1"/>
  <c r="Q35" i="4" s="1"/>
  <c r="Q36" i="4" s="1"/>
  <c r="Q37" i="4" s="1"/>
  <c r="Q38" i="4" s="1"/>
  <c r="Q39" i="4" s="1"/>
  <c r="O16" i="4"/>
  <c r="N16" i="4"/>
  <c r="R15" i="4"/>
  <c r="R16" i="4" s="1"/>
  <c r="R17" i="4" s="1"/>
  <c r="R18" i="4" s="1"/>
  <c r="R19" i="4" s="1"/>
  <c r="R20" i="4" s="1"/>
  <c r="R21" i="4" s="1"/>
  <c r="R22" i="4" s="1"/>
  <c r="R23" i="4" s="1"/>
  <c r="R24" i="4" s="1"/>
  <c r="R25" i="4" s="1"/>
  <c r="R26" i="4" s="1"/>
  <c r="R27" i="4" s="1"/>
  <c r="R28" i="4" s="1"/>
  <c r="R29" i="4" s="1"/>
  <c r="R30" i="4" s="1"/>
  <c r="R31" i="4" s="1"/>
  <c r="R32" i="4" s="1"/>
  <c r="R33" i="4" s="1"/>
  <c r="R34" i="4" s="1"/>
  <c r="R35" i="4" s="1"/>
  <c r="R36" i="4" s="1"/>
  <c r="R37" i="4" s="1"/>
  <c r="R38" i="4" s="1"/>
  <c r="R39" i="4" s="1"/>
  <c r="P15" i="4"/>
  <c r="T15" i="4" s="1"/>
  <c r="N15" i="4"/>
  <c r="O19" i="4" l="1"/>
  <c r="P16" i="4"/>
  <c r="S15" i="4"/>
  <c r="Y15" i="4" l="1"/>
  <c r="X15" i="4"/>
  <c r="T16" i="4"/>
  <c r="P17" i="4"/>
  <c r="S16" i="4"/>
  <c r="O20" i="4"/>
  <c r="O21" i="4" l="1"/>
  <c r="Y16" i="4"/>
  <c r="X16" i="4"/>
  <c r="S17" i="4"/>
  <c r="T17" i="4"/>
  <c r="P18" i="4"/>
  <c r="Y17" i="4" l="1"/>
  <c r="X17" i="4"/>
  <c r="O22" i="4"/>
  <c r="T18" i="4"/>
  <c r="P19" i="4"/>
  <c r="S18" i="4"/>
  <c r="X18" i="4" l="1"/>
  <c r="Y18" i="4"/>
  <c r="O23" i="4"/>
  <c r="T19" i="4"/>
  <c r="P20" i="4"/>
  <c r="S19" i="4"/>
  <c r="X19" i="4" l="1"/>
  <c r="Y19" i="4"/>
  <c r="O24" i="4"/>
  <c r="T20" i="4"/>
  <c r="P21" i="4"/>
  <c r="S20" i="4"/>
  <c r="Y20" i="4" l="1"/>
  <c r="X20" i="4"/>
  <c r="T21" i="4"/>
  <c r="P22" i="4"/>
  <c r="S21" i="4"/>
  <c r="O25" i="4"/>
  <c r="O26" i="4" l="1"/>
  <c r="X21" i="4"/>
  <c r="Y21" i="4"/>
  <c r="P23" i="4"/>
  <c r="T22" i="4"/>
  <c r="S22" i="4"/>
  <c r="Y22" i="4" l="1"/>
  <c r="X22" i="4"/>
  <c r="P24" i="4"/>
  <c r="T23" i="4"/>
  <c r="S23" i="4"/>
  <c r="O27" i="4"/>
  <c r="T24" i="4" l="1"/>
  <c r="P25" i="4"/>
  <c r="S24" i="4"/>
  <c r="O28" i="4"/>
  <c r="Y23" i="4"/>
  <c r="X23" i="4"/>
  <c r="Y24" i="4" l="1"/>
  <c r="X24" i="4"/>
  <c r="T25" i="4"/>
  <c r="P26" i="4"/>
  <c r="S25" i="4"/>
  <c r="O29" i="4"/>
  <c r="O30" i="4" l="1"/>
  <c r="Y25" i="4"/>
  <c r="X25" i="4"/>
  <c r="T26" i="4"/>
  <c r="P27" i="4"/>
  <c r="S26" i="4"/>
  <c r="X26" i="4" l="1"/>
  <c r="Y26" i="4"/>
  <c r="T27" i="4"/>
  <c r="P28" i="4"/>
  <c r="S27" i="4"/>
  <c r="O31" i="4"/>
  <c r="O32" i="4" l="1"/>
  <c r="X27" i="4"/>
  <c r="Y27" i="4"/>
  <c r="T28" i="4"/>
  <c r="P29" i="4"/>
  <c r="S28" i="4"/>
  <c r="Y28" i="4" l="1"/>
  <c r="X28" i="4"/>
  <c r="T29" i="4"/>
  <c r="P30" i="4"/>
  <c r="S29" i="4"/>
  <c r="O33" i="4"/>
  <c r="O34" i="4" l="1"/>
  <c r="P31" i="4"/>
  <c r="T30" i="4"/>
  <c r="S30" i="4"/>
  <c r="Y29" i="4"/>
  <c r="X29" i="4"/>
  <c r="Y30" i="4" l="1"/>
  <c r="X30" i="4"/>
  <c r="P32" i="4"/>
  <c r="T31" i="4"/>
  <c r="S31" i="4"/>
  <c r="O35" i="4"/>
  <c r="O36" i="4" l="1"/>
  <c r="Y31" i="4"/>
  <c r="X31" i="4"/>
  <c r="T32" i="4"/>
  <c r="P33" i="4"/>
  <c r="S32" i="4"/>
  <c r="Y32" i="4" l="1"/>
  <c r="X32" i="4"/>
  <c r="T33" i="4"/>
  <c r="P34" i="4"/>
  <c r="S33" i="4"/>
  <c r="O37" i="4"/>
  <c r="Y33" i="4" l="1"/>
  <c r="X33" i="4"/>
  <c r="T34" i="4"/>
  <c r="P35" i="4"/>
  <c r="S34" i="4"/>
  <c r="O38" i="4"/>
  <c r="T35" i="4" l="1"/>
  <c r="P36" i="4"/>
  <c r="S35" i="4"/>
  <c r="X34" i="4"/>
  <c r="Y34" i="4"/>
  <c r="O39" i="4"/>
  <c r="X35" i="4" l="1"/>
  <c r="Y35" i="4"/>
  <c r="T36" i="4"/>
  <c r="P37" i="4"/>
  <c r="S36" i="4"/>
  <c r="T37" i="4" l="1"/>
  <c r="P38" i="4"/>
  <c r="S37" i="4"/>
  <c r="Y36" i="4"/>
  <c r="X36" i="4"/>
  <c r="P39" i="4" l="1"/>
  <c r="T38" i="4"/>
  <c r="S38" i="4"/>
  <c r="Y37" i="4"/>
  <c r="X37" i="4"/>
  <c r="T39" i="4" l="1"/>
  <c r="S39" i="4"/>
  <c r="Y38" i="4"/>
  <c r="X38" i="4"/>
  <c r="Y39" i="4" l="1"/>
  <c r="X39" i="4"/>
</calcChain>
</file>

<file path=xl/sharedStrings.xml><?xml version="1.0" encoding="utf-8"?>
<sst xmlns="http://schemas.openxmlformats.org/spreadsheetml/2006/main" count="23" uniqueCount="22">
  <si>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</si>
  <si>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</si>
  <si>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</si>
  <si>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</si>
  <si>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</si>
  <si>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</si>
  <si>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</si>
  <si>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</si>
  <si>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</si>
  <si>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</si>
  <si>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</si>
  <si>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R1[Ω]</t>
  </si>
  <si>
    <t>C1[F]</t>
  </si>
  <si>
    <t>Gain[-]</t>
  </si>
  <si>
    <t>θ[°]</t>
  </si>
  <si>
    <t>Vin[V]</t>
  </si>
  <si>
    <t>Vref[V]</t>
  </si>
  <si>
    <t>Vout[V]</t>
  </si>
  <si>
    <t>Gain[dB]</t>
  </si>
  <si>
    <t>■RC LPF 2次</t>
  </si>
  <si>
    <t>R2[Ω]</t>
  </si>
  <si>
    <t>C2[F]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</si>
</sst>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7">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'RC LPF 2次'!$S$14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'RC LPF 2次'!$M$15:$M$39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LPF 2次'!$S$15:$S$39</c:f>
              <c:numCache>
                <c:formatCode>General</c:formatCode>
                <c:ptCount val="25"/>
                <c:pt idx="0">
                  <c:v>0.99968924842614826</c:v>
                </c:pt>
                <c:pt idx="1">
                  <c:v>0.99875868186181815</c:v>
                </c:pt>
                <c:pt idx="2">
                  <c:v>0.99621260016390278</c:v>
                </c:pt>
                <c:pt idx="3">
                  <c:v>0.98898738090477922</c:v>
                </c:pt>
                <c:pt idx="4">
                  <c:v>0.9702532709971563</c:v>
                </c:pt>
                <c:pt idx="5">
                  <c:v>0.89443561564735019</c:v>
                </c:pt>
                <c:pt idx="6">
                  <c:v>0.75089829018454457</c:v>
                </c:pt>
                <c:pt idx="7">
                  <c:v>0.54711976289089947</c:v>
                </c:pt>
                <c:pt idx="8">
                  <c:v>0.35340180467193538</c:v>
                </c:pt>
                <c:pt idx="9">
                  <c:v>0.16117375843385975</c:v>
                </c:pt>
                <c:pt idx="10">
                  <c:v>7.1507047703247256E-2</c:v>
                </c:pt>
                <c:pt idx="11">
                  <c:v>2.831368403558986E-2</c:v>
                </c:pt>
                <c:pt idx="12">
                  <c:v>1.0838287995385274E-2</c:v>
                </c:pt>
                <c:pt idx="13">
                  <c:v>2.7871450541770465E-3</c:v>
                </c:pt>
                <c:pt idx="14">
                  <c:v>9.1607075838801705E-4</c:v>
                </c:pt>
                <c:pt idx="15">
                  <c:v>3.1237797063642396E-4</c:v>
                </c:pt>
                <c:pt idx="16">
                  <c:v>1.1253475924163072E-4</c:v>
                </c:pt>
                <c:pt idx="17">
                  <c:v>2.8142001183517469E-5</c:v>
                </c:pt>
                <c:pt idx="18">
                  <c:v>9.1898344447445162E-6</c:v>
                </c:pt>
                <c:pt idx="19">
                  <c:v>3.1271627987803844E-6</c:v>
                </c:pt>
                <c:pt idx="20">
                  <c:v>1.125786493466555E-6</c:v>
                </c:pt>
                <c:pt idx="21">
                  <c:v>2.8144745509533451E-7</c:v>
                </c:pt>
                <c:pt idx="22">
                  <c:v>9.1901270795404288E-8</c:v>
                </c:pt>
                <c:pt idx="23">
                  <c:v>3.1271966837204909E-8</c:v>
                </c:pt>
                <c:pt idx="24">
                  <c:v>1.1257908850001286E-8</c:v>
                </c:pt>
              </c:numCache>
            </c:numRef>
          </c:yVal>
          <c:smooth val="1"/>
          <c:extLst>
            <c:ext xmlns:c16="http://schemas.microsoft.com/office/drawing/2014/chart" uri="{C3380CC4-5D6E-409C-BE32-E72D297353CC}">
              <c16:uniqueId val="{00000000-37B9-43C2-9AAD-533F54569D70}"/>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'RC LPF 2次'!$T$14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'RC LPF 2次'!$M$15:$M$39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LPF 2次'!$T$15:$T$39</c:f>
              <c:numCache>
                <c:formatCode>General</c:formatCode>
                <c:ptCount val="25"/>
                <c:pt idx="0">
                  <c:v>1.6197123071026802</c:v>
                </c:pt>
                <c:pt idx="1">
                  <c:v>3.2377009668647192</c:v>
                </c:pt>
                <c:pt idx="2">
                  <c:v>5.6577154331180148</c:v>
                </c:pt>
                <c:pt idx="3">
                  <c:v>9.658638181960594</c:v>
                </c:pt>
                <c:pt idx="4">
                  <c:v>15.92224837812104</c:v>
                </c:pt>
                <c:pt idx="5">
                  <c:v>30.383902998032173</c:v>
                </c:pt>
                <c:pt idx="6">
                  <c:v>47.995323974794381</c:v>
                </c:pt>
                <c:pt idx="7">
                  <c:v>68.150833973305978</c:v>
                </c:pt>
                <c:pt idx="8">
                  <c:v>87.736940856607617</c:v>
                </c:pt>
                <c:pt idx="9">
                  <c:v>114.29821009296229</c:v>
                </c:pt>
                <c:pt idx="10">
                  <c:v>134.95718732351065</c:v>
                </c:pt>
                <c:pt idx="11">
                  <c:v>151.29302116287784</c:v>
                </c:pt>
                <c:pt idx="12">
                  <c:v>162.15485781426204</c:v>
                </c:pt>
                <c:pt idx="13">
                  <c:v>170.93183910976293</c:v>
                </c:pt>
                <c:pt idx="14">
                  <c:v>174.79873793624247</c:v>
                </c:pt>
                <c:pt idx="15">
                  <c:v>176.96226316477333</c:v>
                </c:pt>
                <c:pt idx="16">
                  <c:v>178.17662914429195</c:v>
                </c:pt>
                <c:pt idx="17">
                  <c:v>179.0881606712079</c:v>
                </c:pt>
                <c:pt idx="18">
                  <c:v>179.47892920421418</c:v>
                </c:pt>
                <c:pt idx="19">
                  <c:v>179.69603835015641</c:v>
                </c:pt>
                <c:pt idx="20">
                  <c:v>179.8176222800812</c:v>
                </c:pt>
                <c:pt idx="21">
                  <c:v>179.90881098605175</c:v>
                </c:pt>
                <c:pt idx="22">
                  <c:v>179.94789197227581</c:v>
                </c:pt>
                <c:pt idx="23">
                  <c:v>179.96960364680839</c:v>
                </c:pt>
                <c:pt idx="24">
                  <c:v>179.98176218735503</c:v>
                </c:pt>
              </c:numCache>
            </c:numRef>
          </c:yVal>
          <c:smooth val="1"/>
          <c:extLst>
            <c:ext xmlns:c16="http://schemas.microsoft.com/office/drawing/2014/chart" uri="{C3380CC4-5D6E-409C-BE32-E72D297353CC}">
              <c16:uniqueId val="{00000001-37B9-43C2-9AAD-533F54569D70}"/>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7683088877815567"/>
          <c:y val="0.39837369000882866"/>
          <c:w val="0.16946743361425859"/>
          <c:h val="0.222898861939206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21</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18889A0C-A2A8-4275-BCC2-D0F3E71D086B}"/>
                </a:ext>
              </a:extLst>
            </xdr:cNvPr>
            <xdr:cNvSpPr txBox="1"/>
          </xdr:nvSpPr>
          <xdr:spPr>
            <a:xfrm>
              <a:off x="12143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18889A0C-A2A8-4275-BCC2-D0F3E71D086B}"/>
                </a:ext>
              </a:extLst>
            </xdr:cNvPr>
            <xdr:cNvSpPr txBox="1"/>
          </xdr:nvSpPr>
          <xdr:spPr>
            <a:xfrm>
              <a:off x="12143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21</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F3557EA7-2ABF-4EA1-A0BA-4CF525B95BD2}"/>
                </a:ext>
              </a:extLst>
            </xdr:cNvPr>
            <xdr:cNvSpPr txBox="1"/>
          </xdr:nvSpPr>
          <xdr:spPr>
            <a:xfrm>
              <a:off x="12092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F3557EA7-2ABF-4EA1-A0BA-4CF525B95BD2}"/>
                </a:ext>
              </a:extLst>
            </xdr:cNvPr>
            <xdr:cNvSpPr txBox="1"/>
          </xdr:nvSpPr>
          <xdr:spPr>
            <a:xfrm>
              <a:off x="12092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D6B4EC30-CFAD-4978-B4B7-69F72E971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108089</xdr:colOff>
      <xdr:row>3</xdr:row>
      <xdr:rowOff>77030</xdr:rowOff>
    </xdr:from>
    <xdr:ext cx="5673586" cy="700641"/>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20D78974-DA93-401C-9DF4-C98AC121E644}"/>
                </a:ext>
              </a:extLst>
            </xdr:cNvPr>
            <xdr:cNvSpPr txBox="1"/>
          </xdr:nvSpPr>
          <xdr:spPr>
            <a:xfrm>
              <a:off x="5708789" y="677105"/>
              <a:ext cx="5673586"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latin typeface="Cambria Math" panose="02040503050406030204" pitchFamily="18" charset="0"/>
                        <a:ea typeface="Meiryo UI" panose="020B0604030504040204" pitchFamily="50" charset="-128"/>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rad>
                              <m:radPr>
                                <m:degHide m:val="on"/>
                                <m:ctrlPr>
                                  <a:rPr kumimoji="1" lang="en-US" sz="1100" b="0" i="1">
                                    <a:solidFill>
                                      <a:schemeClr val="dk1"/>
                                    </a:solidFill>
                                    <a:effectLst/>
                                    <a:latin typeface="Cambria Math" panose="02040503050406030204" pitchFamily="18" charset="0"/>
                                    <a:ea typeface="+mn-ea"/>
                                    <a:cs typeface="+mn-cs"/>
                                  </a:rPr>
                                </m:ctrlPr>
                              </m:radPr>
                              <m:deg/>
                              <m:e>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e>
                                    </m:d>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d>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5" name="テキスト ボックス 4">
              <a:extLst>
                <a:ext uri="{FF2B5EF4-FFF2-40B4-BE49-F238E27FC236}">
                  <a16:creationId xmlns:a16="http://schemas.microsoft.com/office/drawing/2014/main" id="{20D78974-DA93-401C-9DF4-C98AC121E644}"/>
                </a:ext>
              </a:extLst>
            </xdr:cNvPr>
            <xdr:cNvSpPr txBox="1"/>
          </xdr:nvSpPr>
          <xdr:spPr>
            <a:xfrm>
              <a:off x="5708789" y="677105"/>
              <a:ext cx="5673586"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(1/(𝐶_1 𝐶_2 𝑅_1 𝑅_2 √(𝜔^2 (1/(𝐶_1 𝑅_1 )+1/(𝐶_1 𝑅_2 )+1/(𝐶_2 𝑅_2 ))^2+(1/(𝐶_1 𝐶_2 𝑅_1 𝑅_2 )−𝜔^2 )^2 )))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190915</xdr:colOff>
      <xdr:row>8</xdr:row>
      <xdr:rowOff>95664</xdr:rowOff>
    </xdr:from>
    <xdr:ext cx="2940325" cy="394980"/>
    <mc:AlternateContent xmlns:mc="http://schemas.openxmlformats.org/markup-compatibility/2006">
      <mc:Choice xmlns:a14="http://schemas.microsoft.com/office/drawing/2010/main" Requires="a14">
        <xdr:sp macro="" textlink="">
          <xdr:nvSpPr>
            <xdr:cNvPr id="6" name="テキスト ボックス 5">
              <a:extLst>
                <a:ext uri="{FF2B5EF4-FFF2-40B4-BE49-F238E27FC236}">
                  <a16:creationId xmlns:a16="http://schemas.microsoft.com/office/drawing/2014/main" id="{BB095338-3930-483C-8772-C5A2121B3D89}"/>
                </a:ext>
              </a:extLst>
            </xdr:cNvPr>
            <xdr:cNvSpPr txBox="1"/>
          </xdr:nvSpPr>
          <xdr:spPr>
            <a:xfrm>
              <a:off x="5791615" y="1695864"/>
              <a:ext cx="2940325" cy="394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𝜔</m:t>
                                </m:r>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e>
                                    </m:d>
                                  </m:e>
                                </m:d>
                              </m:num>
                              <m:den>
                                <m:r>
                                  <a:rPr kumimoji="1" lang="en-US" sz="1100" b="0" i="1">
                                    <a:solidFill>
                                      <a:schemeClr val="dk1"/>
                                    </a:solidFill>
                                    <a:effectLst/>
                                    <a:latin typeface="Cambria Math" panose="02040503050406030204" pitchFamily="18" charset="0"/>
                                    <a:ea typeface="+mn-ea"/>
                                    <a:cs typeface="+mn-cs"/>
                                  </a:rPr>
                                  <m:t>1−</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6" name="テキスト ボックス 5">
              <a:extLst>
                <a:ext uri="{FF2B5EF4-FFF2-40B4-BE49-F238E27FC236}">
                  <a16:creationId xmlns:a16="http://schemas.microsoft.com/office/drawing/2014/main" id="{BB095338-3930-483C-8772-C5A2121B3D89}"/>
                </a:ext>
              </a:extLst>
            </xdr:cNvPr>
            <xdr:cNvSpPr txBox="1"/>
          </xdr:nvSpPr>
          <xdr:spPr>
            <a:xfrm>
              <a:off x="5791615" y="1695864"/>
              <a:ext cx="2940325" cy="394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(𝜔(𝐶_1 𝑅_1+𝐶_2 (𝑅_1+𝑅_2 ))/(1−𝐶_1 𝐶_2 𝑅_1 𝑅_2 𝜔^2 ))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3</xdr:col>
      <xdr:colOff>304800</xdr:colOff>
      <xdr:row>3</xdr:row>
      <xdr:rowOff>19050</xdr:rowOff>
    </xdr:from>
    <xdr:to>
      <xdr:col>10</xdr:col>
      <xdr:colOff>224450</xdr:colOff>
      <xdr:row>12</xdr:row>
      <xdr:rowOff>52117</xdr:rowOff>
    </xdr:to>
    <xdr:grpSp>
      <xdr:nvGrpSpPr>
        <xdr:cNvPr id="7" name="グループ化 6">
          <a:extLst>
            <a:ext uri="{FF2B5EF4-FFF2-40B4-BE49-F238E27FC236}">
              <a16:creationId xmlns:a16="http://schemas.microsoft.com/office/drawing/2014/main" id="{94AAFBAF-691A-4B0C-9A3B-3EFAE9EA15E9}"/>
            </a:ext>
          </a:extLst>
        </xdr:cNvPr>
        <xdr:cNvGrpSpPr/>
      </xdr:nvGrpSpPr>
      <xdr:grpSpPr>
        <a:xfrm>
          <a:off x="904875" y="619125"/>
          <a:ext cx="4301150" cy="1833292"/>
          <a:chOff x="1118152" y="47525607"/>
          <a:chExt cx="4301150" cy="1833292"/>
        </a:xfrm>
      </xdr:grpSpPr>
      <xdr:pic>
        <xdr:nvPicPr>
          <xdr:cNvPr id="8" name="図 7">
            <a:extLst>
              <a:ext uri="{FF2B5EF4-FFF2-40B4-BE49-F238E27FC236}">
                <a16:creationId xmlns:a16="http://schemas.microsoft.com/office/drawing/2014/main" id="{57EB4468-CC14-A9DD-DEF4-9319BBA2E391}"/>
              </a:ext>
            </a:extLst>
          </xdr:cNvPr>
          <xdr:cNvPicPr>
            <a:picLocks noChangeAspect="1"/>
          </xdr:cNvPicPr>
        </xdr:nvPicPr>
        <xdr:blipFill>
          <a:blip xmlns:r="http://schemas.openxmlformats.org/officeDocument/2006/relationships" r:embed="rId2"/>
          <a:stretch>
            <a:fillRect/>
          </a:stretch>
        </xdr:blipFill>
        <xdr:spPr>
          <a:xfrm>
            <a:off x="1325217" y="47691260"/>
            <a:ext cx="3886742" cy="1428949"/>
          </a:xfrm>
          <a:prstGeom prst="rect">
            <a:avLst/>
          </a:prstGeom>
        </xdr:spPr>
      </xdr:pic>
      <mc:AlternateContent xmlns:mc="http://schemas.openxmlformats.org/markup-compatibility/2006">
        <mc:Choice xmlns:a14="http://schemas.microsoft.com/office/drawing/2010/main" Requires="a14">
          <xdr:sp macro="" textlink="">
            <xdr:nvSpPr>
              <xdr:cNvPr id="9" name="テキスト ボックス 8">
                <a:extLst>
                  <a:ext uri="{FF2B5EF4-FFF2-40B4-BE49-F238E27FC236}">
                    <a16:creationId xmlns:a16="http://schemas.microsoft.com/office/drawing/2014/main" id="{FB4CC821-19DC-5501-B0DF-43DDEE88CCBF}"/>
                  </a:ext>
                </a:extLst>
              </xdr:cNvPr>
              <xdr:cNvSpPr txBox="1"/>
            </xdr:nvSpPr>
            <xdr:spPr>
              <a:xfrm>
                <a:off x="3003047" y="49097263"/>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9" name="テキスト ボックス 8">
                <a:extLst>
                  <a:ext uri="{FF2B5EF4-FFF2-40B4-BE49-F238E27FC236}">
                    <a16:creationId xmlns:a16="http://schemas.microsoft.com/office/drawing/2014/main" id="{FB4CC821-19DC-5501-B0DF-43DDEE88CCBF}"/>
                  </a:ext>
                </a:extLst>
              </xdr:cNvPr>
              <xdr:cNvSpPr txBox="1"/>
            </xdr:nvSpPr>
            <xdr:spPr>
              <a:xfrm>
                <a:off x="3003047" y="49097263"/>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0" name="直線コネクタ 9">
            <a:extLst>
              <a:ext uri="{FF2B5EF4-FFF2-40B4-BE49-F238E27FC236}">
                <a16:creationId xmlns:a16="http://schemas.microsoft.com/office/drawing/2014/main" id="{E1C79F63-E17A-AB28-E38D-AC7C1D00946F}"/>
              </a:ext>
            </a:extLst>
          </xdr:cNvPr>
          <xdr:cNvCxnSpPr/>
        </xdr:nvCxnSpPr>
        <xdr:spPr bwMode="auto">
          <a:xfrm>
            <a:off x="5083441" y="48009652"/>
            <a:ext cx="0" cy="96541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8F037A01-3E98-47DB-FA6B-8C543F2F7FD8}"/>
                  </a:ext>
                </a:extLst>
              </xdr:cNvPr>
              <xdr:cNvSpPr txBox="1"/>
            </xdr:nvSpPr>
            <xdr:spPr>
              <a:xfrm rot="16200000">
                <a:off x="4377174" y="48338894"/>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8F037A01-3E98-47DB-FA6B-8C543F2F7FD8}"/>
                  </a:ext>
                </a:extLst>
              </xdr:cNvPr>
              <xdr:cNvSpPr txBox="1"/>
            </xdr:nvSpPr>
            <xdr:spPr>
              <a:xfrm rot="16200000">
                <a:off x="4377174" y="48338894"/>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2" name="直線コネクタ 11">
            <a:extLst>
              <a:ext uri="{FF2B5EF4-FFF2-40B4-BE49-F238E27FC236}">
                <a16:creationId xmlns:a16="http://schemas.microsoft.com/office/drawing/2014/main" id="{1BBE4FD6-C30C-C768-64EA-69C004B99CCF}"/>
              </a:ext>
            </a:extLst>
          </xdr:cNvPr>
          <xdr:cNvCxnSpPr/>
        </xdr:nvCxnSpPr>
        <xdr:spPr bwMode="auto">
          <a:xfrm>
            <a:off x="1457958" y="47996646"/>
            <a:ext cx="0" cy="1009294"/>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395687DB-76A5-BDAB-075A-7299EF10D9F7}"/>
                  </a:ext>
                </a:extLst>
              </xdr:cNvPr>
              <xdr:cNvSpPr txBox="1"/>
            </xdr:nvSpPr>
            <xdr:spPr>
              <a:xfrm rot="16200000">
                <a:off x="848407" y="48351394"/>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395687DB-76A5-BDAB-075A-7299EF10D9F7}"/>
                  </a:ext>
                </a:extLst>
              </xdr:cNvPr>
              <xdr:cNvSpPr txBox="1"/>
            </xdr:nvSpPr>
            <xdr:spPr>
              <a:xfrm rot="16200000">
                <a:off x="848407" y="48351394"/>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A9236494-9046-2245-A977-01E4B984E13C}"/>
                  </a:ext>
                </a:extLst>
              </xdr:cNvPr>
              <xdr:cNvSpPr txBox="1"/>
            </xdr:nvSpPr>
            <xdr:spPr>
              <a:xfrm>
                <a:off x="4960161" y="47635138"/>
                <a:ext cx="459141" cy="258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A9236494-9046-2245-A977-01E4B984E13C}"/>
                  </a:ext>
                </a:extLst>
              </xdr:cNvPr>
              <xdr:cNvSpPr txBox="1"/>
            </xdr:nvSpPr>
            <xdr:spPr>
              <a:xfrm>
                <a:off x="4960161" y="47635138"/>
                <a:ext cx="459141" cy="258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3B0ED342-012C-3A4A-434D-6EF8FD55802F}"/>
                  </a:ext>
                </a:extLst>
              </xdr:cNvPr>
              <xdr:cNvSpPr txBox="1"/>
            </xdr:nvSpPr>
            <xdr:spPr>
              <a:xfrm>
                <a:off x="1156698" y="47608434"/>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3B0ED342-012C-3A4A-434D-6EF8FD55802F}"/>
                  </a:ext>
                </a:extLst>
              </xdr:cNvPr>
              <xdr:cNvSpPr txBox="1"/>
            </xdr:nvSpPr>
            <xdr:spPr>
              <a:xfrm>
                <a:off x="1156698" y="47608434"/>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7C1AD132-C321-6B65-E381-23582B720734}"/>
                  </a:ext>
                </a:extLst>
              </xdr:cNvPr>
              <xdr:cNvSpPr txBox="1"/>
            </xdr:nvSpPr>
            <xdr:spPr>
              <a:xfrm>
                <a:off x="1709423" y="4752560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7C1AD132-C321-6B65-E381-23582B720734}"/>
                  </a:ext>
                </a:extLst>
              </xdr:cNvPr>
              <xdr:cNvSpPr txBox="1"/>
            </xdr:nvSpPr>
            <xdr:spPr>
              <a:xfrm>
                <a:off x="1709423" y="4752560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FA66902C-0D50-0D9B-680C-87ACCAFC6875}"/>
                  </a:ext>
                </a:extLst>
              </xdr:cNvPr>
              <xdr:cNvSpPr txBox="1"/>
            </xdr:nvSpPr>
            <xdr:spPr>
              <a:xfrm>
                <a:off x="2311823" y="4817961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FA66902C-0D50-0D9B-680C-87ACCAFC6875}"/>
                  </a:ext>
                </a:extLst>
              </xdr:cNvPr>
              <xdr:cNvSpPr txBox="1"/>
            </xdr:nvSpPr>
            <xdr:spPr>
              <a:xfrm>
                <a:off x="2311823" y="4817961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18B5B503-FD7E-8EF6-7562-F17822F03697}"/>
                  </a:ext>
                </a:extLst>
              </xdr:cNvPr>
              <xdr:cNvSpPr txBox="1"/>
            </xdr:nvSpPr>
            <xdr:spPr>
              <a:xfrm>
                <a:off x="3122543" y="4754217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18B5B503-FD7E-8EF6-7562-F17822F03697}"/>
                  </a:ext>
                </a:extLst>
              </xdr:cNvPr>
              <xdr:cNvSpPr txBox="1"/>
            </xdr:nvSpPr>
            <xdr:spPr>
              <a:xfrm>
                <a:off x="3122543" y="4754217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05C32A55-5E53-D479-3385-D5268CE9DE11}"/>
                  </a:ext>
                </a:extLst>
              </xdr:cNvPr>
              <xdr:cNvSpPr txBox="1"/>
            </xdr:nvSpPr>
            <xdr:spPr>
              <a:xfrm>
                <a:off x="3724943" y="4819618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05C32A55-5E53-D479-3385-D5268CE9DE11}"/>
                  </a:ext>
                </a:extLst>
              </xdr:cNvPr>
              <xdr:cNvSpPr txBox="1"/>
            </xdr:nvSpPr>
            <xdr:spPr>
              <a:xfrm>
                <a:off x="3724943" y="4819618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FE61-B8DD-4F31-BF82-C7F95E86B0E7}">
  <dimension ref="A1:Y39"/>
  <sheetViews>
    <sheetView showGridLines="0" tabSelected="1" view="pageBreakPreview" zoomScaleNormal="100" zoomScaleSheetLayoutView="100" workbookViewId="0">
      <selection activeCell="L12" sqref="L12"/>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8" width="7.19921875" style="4"/>
    <col min="19" max="19" width="8.3984375" style="4" bestFit="1" customWidth="1"/>
    <col min="20" max="20" width="7.19921875" style="4"/>
    <col min="21" max="21" width="0.796875" style="4" customWidth="1"/>
    <col min="22" max="16384" width="7.19921875" style="4"/>
  </cols>
  <sheetData>
    <row r="1" spans="1:25">
      <c r="A1" s="3" t="s">
        <v>19</v>
      </c>
    </row>
    <row r="2" spans="1:25">
      <c r="A2" s="4"/>
      <c r="B2" s="2" t="s">
        <v>3</v>
      </c>
    </row>
    <row r="3" spans="1:25">
      <c r="A3" s="4"/>
    </row>
    <row r="11" spans="1:25">
      <c r="X11" s="7"/>
      <c r="Y11" s="4" t="s">
        <v>7</v>
      </c>
    </row>
    <row r="12" spans="1:25">
      <c r="X12" s="9"/>
      <c r="Y12" s="4" t="s">
        <v>8</v>
      </c>
    </row>
    <row r="14" spans="1:25">
      <c r="M14" s="10" t="s">
        <v>9</v>
      </c>
      <c r="N14" s="10" t="s">
        <v>10</v>
      </c>
      <c r="O14" s="6" t="s">
        <v>11</v>
      </c>
      <c r="P14" s="6" t="s">
        <v>12</v>
      </c>
      <c r="Q14" s="6" t="s">
        <v>20</v>
      </c>
      <c r="R14" s="6" t="s">
        <v>21</v>
      </c>
      <c r="S14" s="10" t="s">
        <v>13</v>
      </c>
      <c r="T14" s="6" t="s">
        <v>14</v>
      </c>
      <c r="V14" s="10" t="s">
        <v>15</v>
      </c>
      <c r="W14" s="10" t="s">
        <v>16</v>
      </c>
      <c r="X14" s="10" t="s">
        <v>17</v>
      </c>
      <c r="Y14" s="10" t="s">
        <v>18</v>
      </c>
    </row>
    <row r="15" spans="1:25">
      <c r="M15" s="11">
        <v>1</v>
      </c>
      <c r="N15" s="12">
        <f>2*PI()*M15</f>
        <v>6.2831853071795862</v>
      </c>
      <c r="O15" s="11">
        <v>1500</v>
      </c>
      <c r="P15" s="11">
        <f>10^-6</f>
        <v>9.9999999999999995E-7</v>
      </c>
      <c r="Q15" s="11">
        <v>1500</v>
      </c>
      <c r="R15" s="11">
        <f>10^-6</f>
        <v>9.9999999999999995E-7</v>
      </c>
      <c r="S15" s="13">
        <f t="shared" ref="S15:S39" si="0">(1/((O15*P15*Q15*R15)*SQRT(N15^2*(1/O15/P15+1/P15/Q15+1/Q15/R15)^2+(1/O15/P15/Q15/R15-N15^2)^2)))</f>
        <v>0.99968924842614826</v>
      </c>
      <c r="T15" s="13">
        <f t="shared" ref="T15:T39" si="1">180/PI()*ATAN2(1-P15*R15*O15*Q15*N15^2,N15*(P15*O15+R15*(O15+Q15)))</f>
        <v>1.6197123071026802</v>
      </c>
      <c r="V15" s="14">
        <v>1</v>
      </c>
      <c r="W15" s="14">
        <v>0</v>
      </c>
      <c r="X15" s="15">
        <f t="shared" ref="X15:X39" si="2">S15*(V15-W15)+W15</f>
        <v>0.99968924842614826</v>
      </c>
      <c r="Y15" s="8">
        <f>20*LOG10(S15)</f>
        <v>-2.6995733453915654E-3</v>
      </c>
    </row>
    <row r="16" spans="1:25">
      <c r="M16" s="11">
        <v>2</v>
      </c>
      <c r="N16" s="12">
        <f>2*PI()*M16</f>
        <v>12.566370614359172</v>
      </c>
      <c r="O16" s="8">
        <f>O15</f>
        <v>1500</v>
      </c>
      <c r="P16" s="8">
        <f>P15</f>
        <v>9.9999999999999995E-7</v>
      </c>
      <c r="Q16" s="8">
        <f>Q15</f>
        <v>1500</v>
      </c>
      <c r="R16" s="8">
        <f>R15</f>
        <v>9.9999999999999995E-7</v>
      </c>
      <c r="S16" s="13">
        <f t="shared" si="0"/>
        <v>0.99875868186181815</v>
      </c>
      <c r="T16" s="13">
        <f t="shared" si="1"/>
        <v>3.2377009668647192</v>
      </c>
      <c r="V16" s="16">
        <f t="shared" ref="V16:W31" si="3">V15</f>
        <v>1</v>
      </c>
      <c r="W16" s="16">
        <f t="shared" si="3"/>
        <v>0</v>
      </c>
      <c r="X16" s="15">
        <f t="shared" si="2"/>
        <v>0.99875868186181815</v>
      </c>
      <c r="Y16" s="8">
        <f t="shared" ref="Y16:Y39" si="4">20*LOG10(S16)</f>
        <v>-1.0788649813512593E-2</v>
      </c>
    </row>
    <row r="17" spans="13:25">
      <c r="M17" s="11">
        <v>3.5</v>
      </c>
      <c r="N17" s="12">
        <f>2*PI()*M17</f>
        <v>21.991148575128552</v>
      </c>
      <c r="O17" s="8">
        <f t="shared" ref="O17:R32" si="5">O16</f>
        <v>1500</v>
      </c>
      <c r="P17" s="8">
        <f t="shared" si="5"/>
        <v>9.9999999999999995E-7</v>
      </c>
      <c r="Q17" s="8">
        <f t="shared" si="5"/>
        <v>1500</v>
      </c>
      <c r="R17" s="8">
        <f t="shared" si="5"/>
        <v>9.9999999999999995E-7</v>
      </c>
      <c r="S17" s="13">
        <f t="shared" si="0"/>
        <v>0.99621260016390278</v>
      </c>
      <c r="T17" s="13">
        <f t="shared" si="1"/>
        <v>5.6577154331180148</v>
      </c>
      <c r="V17" s="16">
        <f t="shared" si="3"/>
        <v>1</v>
      </c>
      <c r="W17" s="16">
        <f t="shared" si="3"/>
        <v>0</v>
      </c>
      <c r="X17" s="15">
        <f t="shared" si="2"/>
        <v>0.99621260016390278</v>
      </c>
      <c r="Y17" s="8">
        <f t="shared" si="4"/>
        <v>-3.295939166219547E-2</v>
      </c>
    </row>
    <row r="18" spans="13:25">
      <c r="M18" s="11">
        <v>6</v>
      </c>
      <c r="N18" s="12">
        <f t="shared" ref="N18:N39" si="6">2*PI()*M18</f>
        <v>37.699111843077517</v>
      </c>
      <c r="O18" s="8">
        <f t="shared" si="5"/>
        <v>1500</v>
      </c>
      <c r="P18" s="8">
        <f t="shared" si="5"/>
        <v>9.9999999999999995E-7</v>
      </c>
      <c r="Q18" s="8">
        <f t="shared" si="5"/>
        <v>1500</v>
      </c>
      <c r="R18" s="8">
        <f t="shared" si="5"/>
        <v>9.9999999999999995E-7</v>
      </c>
      <c r="S18" s="13">
        <f t="shared" si="0"/>
        <v>0.98898738090477922</v>
      </c>
      <c r="T18" s="13">
        <f t="shared" si="1"/>
        <v>9.658638181960594</v>
      </c>
      <c r="V18" s="16">
        <f t="shared" si="3"/>
        <v>1</v>
      </c>
      <c r="W18" s="16">
        <f t="shared" si="3"/>
        <v>0</v>
      </c>
      <c r="X18" s="15">
        <f t="shared" si="2"/>
        <v>0.98898738090477922</v>
      </c>
      <c r="Y18" s="8">
        <f t="shared" si="4"/>
        <v>-9.6184995930724479E-2</v>
      </c>
    </row>
    <row r="19" spans="13:25">
      <c r="M19" s="11">
        <v>10</v>
      </c>
      <c r="N19" s="12">
        <f t="shared" si="6"/>
        <v>62.831853071795862</v>
      </c>
      <c r="O19" s="8">
        <f t="shared" si="5"/>
        <v>1500</v>
      </c>
      <c r="P19" s="8">
        <f t="shared" si="5"/>
        <v>9.9999999999999995E-7</v>
      </c>
      <c r="Q19" s="8">
        <f t="shared" si="5"/>
        <v>1500</v>
      </c>
      <c r="R19" s="8">
        <f t="shared" si="5"/>
        <v>9.9999999999999995E-7</v>
      </c>
      <c r="S19" s="13">
        <f t="shared" si="0"/>
        <v>0.9702532709971563</v>
      </c>
      <c r="T19" s="13">
        <f t="shared" si="1"/>
        <v>15.92224837812104</v>
      </c>
      <c r="V19" s="16">
        <f t="shared" si="3"/>
        <v>1</v>
      </c>
      <c r="W19" s="16">
        <f t="shared" si="3"/>
        <v>0</v>
      </c>
      <c r="X19" s="15">
        <f t="shared" si="2"/>
        <v>0.9702532709971563</v>
      </c>
      <c r="Y19" s="8">
        <f t="shared" si="4"/>
        <v>-0.26229768912827256</v>
      </c>
    </row>
    <row r="20" spans="13:25">
      <c r="M20" s="11">
        <v>20</v>
      </c>
      <c r="N20" s="12">
        <f t="shared" si="6"/>
        <v>125.66370614359172</v>
      </c>
      <c r="O20" s="8">
        <f t="shared" si="5"/>
        <v>1500</v>
      </c>
      <c r="P20" s="8">
        <f t="shared" si="5"/>
        <v>9.9999999999999995E-7</v>
      </c>
      <c r="Q20" s="8">
        <f t="shared" si="5"/>
        <v>1500</v>
      </c>
      <c r="R20" s="8">
        <f t="shared" si="5"/>
        <v>9.9999999999999995E-7</v>
      </c>
      <c r="S20" s="13">
        <f t="shared" si="0"/>
        <v>0.89443561564735019</v>
      </c>
      <c r="T20" s="13">
        <f t="shared" si="1"/>
        <v>30.383902998032173</v>
      </c>
      <c r="V20" s="16">
        <f t="shared" si="3"/>
        <v>1</v>
      </c>
      <c r="W20" s="16">
        <f t="shared" si="3"/>
        <v>0</v>
      </c>
      <c r="X20" s="15">
        <f t="shared" si="2"/>
        <v>0.89443561564735019</v>
      </c>
      <c r="Y20" s="8">
        <f t="shared" si="4"/>
        <v>-0.96901831770503399</v>
      </c>
    </row>
    <row r="21" spans="13:25">
      <c r="M21" s="11">
        <v>35</v>
      </c>
      <c r="N21" s="12">
        <f t="shared" si="6"/>
        <v>219.91148575128551</v>
      </c>
      <c r="O21" s="8">
        <f t="shared" si="5"/>
        <v>1500</v>
      </c>
      <c r="P21" s="8">
        <f t="shared" si="5"/>
        <v>9.9999999999999995E-7</v>
      </c>
      <c r="Q21" s="8">
        <f t="shared" si="5"/>
        <v>1500</v>
      </c>
      <c r="R21" s="8">
        <f t="shared" si="5"/>
        <v>9.9999999999999995E-7</v>
      </c>
      <c r="S21" s="13">
        <f t="shared" si="0"/>
        <v>0.75089829018454457</v>
      </c>
      <c r="T21" s="13">
        <f t="shared" si="1"/>
        <v>47.995323974794381</v>
      </c>
      <c r="V21" s="16">
        <f t="shared" si="3"/>
        <v>1</v>
      </c>
      <c r="W21" s="16">
        <f t="shared" si="3"/>
        <v>0</v>
      </c>
      <c r="X21" s="15">
        <f t="shared" si="2"/>
        <v>0.75089829018454457</v>
      </c>
      <c r="Y21" s="8">
        <f t="shared" si="4"/>
        <v>-2.4883776914223845</v>
      </c>
    </row>
    <row r="22" spans="13:25">
      <c r="M22" s="11">
        <v>60</v>
      </c>
      <c r="N22" s="12">
        <f t="shared" si="6"/>
        <v>376.99111843077515</v>
      </c>
      <c r="O22" s="8">
        <f t="shared" si="5"/>
        <v>1500</v>
      </c>
      <c r="P22" s="8">
        <f t="shared" si="5"/>
        <v>9.9999999999999995E-7</v>
      </c>
      <c r="Q22" s="8">
        <f t="shared" si="5"/>
        <v>1500</v>
      </c>
      <c r="R22" s="8">
        <f t="shared" si="5"/>
        <v>9.9999999999999995E-7</v>
      </c>
      <c r="S22" s="13">
        <f t="shared" si="0"/>
        <v>0.54711976289089947</v>
      </c>
      <c r="T22" s="13">
        <f t="shared" si="1"/>
        <v>68.150833973305978</v>
      </c>
      <c r="V22" s="16">
        <f t="shared" si="3"/>
        <v>1</v>
      </c>
      <c r="W22" s="16">
        <f t="shared" si="3"/>
        <v>0</v>
      </c>
      <c r="X22" s="15">
        <f t="shared" si="2"/>
        <v>0.54711976289089947</v>
      </c>
      <c r="Y22" s="8">
        <f t="shared" si="4"/>
        <v>-5.2383519497641746</v>
      </c>
    </row>
    <row r="23" spans="13:25">
      <c r="M23" s="11">
        <v>100</v>
      </c>
      <c r="N23" s="12">
        <f t="shared" si="6"/>
        <v>628.31853071795865</v>
      </c>
      <c r="O23" s="8">
        <f t="shared" si="5"/>
        <v>1500</v>
      </c>
      <c r="P23" s="8">
        <f t="shared" si="5"/>
        <v>9.9999999999999995E-7</v>
      </c>
      <c r="Q23" s="8">
        <f t="shared" si="5"/>
        <v>1500</v>
      </c>
      <c r="R23" s="8">
        <f t="shared" si="5"/>
        <v>9.9999999999999995E-7</v>
      </c>
      <c r="S23" s="13">
        <f t="shared" si="0"/>
        <v>0.35340180467193538</v>
      </c>
      <c r="T23" s="13">
        <f t="shared" si="1"/>
        <v>87.736940856607617</v>
      </c>
      <c r="V23" s="16">
        <f t="shared" si="3"/>
        <v>1</v>
      </c>
      <c r="W23" s="16">
        <f t="shared" si="3"/>
        <v>0</v>
      </c>
      <c r="X23" s="15">
        <f t="shared" si="2"/>
        <v>0.35340180467193538</v>
      </c>
      <c r="Y23" s="8">
        <f t="shared" si="4"/>
        <v>-9.0346247413467236</v>
      </c>
    </row>
    <row r="24" spans="13:25">
      <c r="M24" s="11">
        <v>200</v>
      </c>
      <c r="N24" s="12">
        <f t="shared" si="6"/>
        <v>1256.6370614359173</v>
      </c>
      <c r="O24" s="8">
        <f t="shared" si="5"/>
        <v>1500</v>
      </c>
      <c r="P24" s="8">
        <f t="shared" si="5"/>
        <v>9.9999999999999995E-7</v>
      </c>
      <c r="Q24" s="8">
        <f t="shared" si="5"/>
        <v>1500</v>
      </c>
      <c r="R24" s="8">
        <f t="shared" si="5"/>
        <v>9.9999999999999995E-7</v>
      </c>
      <c r="S24" s="13">
        <f t="shared" si="0"/>
        <v>0.16117375843385975</v>
      </c>
      <c r="T24" s="13">
        <f t="shared" si="1"/>
        <v>114.29821009296229</v>
      </c>
      <c r="V24" s="16">
        <f t="shared" si="3"/>
        <v>1</v>
      </c>
      <c r="W24" s="16">
        <f t="shared" si="3"/>
        <v>0</v>
      </c>
      <c r="X24" s="15">
        <f t="shared" si="2"/>
        <v>0.16117375843385975</v>
      </c>
      <c r="Y24" s="8">
        <f t="shared" si="4"/>
        <v>-15.854113331895121</v>
      </c>
    </row>
    <row r="25" spans="13:25">
      <c r="M25" s="11">
        <v>350</v>
      </c>
      <c r="N25" s="12">
        <f t="shared" si="6"/>
        <v>2199.114857512855</v>
      </c>
      <c r="O25" s="8">
        <f t="shared" si="5"/>
        <v>1500</v>
      </c>
      <c r="P25" s="8">
        <f t="shared" si="5"/>
        <v>9.9999999999999995E-7</v>
      </c>
      <c r="Q25" s="8">
        <f t="shared" si="5"/>
        <v>1500</v>
      </c>
      <c r="R25" s="8">
        <f t="shared" si="5"/>
        <v>9.9999999999999995E-7</v>
      </c>
      <c r="S25" s="13">
        <f t="shared" si="0"/>
        <v>7.1507047703247256E-2</v>
      </c>
      <c r="T25" s="13">
        <f t="shared" si="1"/>
        <v>134.95718732351065</v>
      </c>
      <c r="V25" s="16">
        <f t="shared" si="3"/>
        <v>1</v>
      </c>
      <c r="W25" s="16">
        <f t="shared" si="3"/>
        <v>0</v>
      </c>
      <c r="X25" s="15">
        <f t="shared" si="2"/>
        <v>7.1507047703247256E-2</v>
      </c>
      <c r="Y25" s="8">
        <f t="shared" si="4"/>
        <v>-22.913023044316596</v>
      </c>
    </row>
    <row r="26" spans="13:25">
      <c r="M26" s="11">
        <v>600</v>
      </c>
      <c r="N26" s="12">
        <f t="shared" si="6"/>
        <v>3769.9111843077517</v>
      </c>
      <c r="O26" s="8">
        <f t="shared" si="5"/>
        <v>1500</v>
      </c>
      <c r="P26" s="8">
        <f t="shared" si="5"/>
        <v>9.9999999999999995E-7</v>
      </c>
      <c r="Q26" s="8">
        <f t="shared" si="5"/>
        <v>1500</v>
      </c>
      <c r="R26" s="8">
        <f t="shared" si="5"/>
        <v>9.9999999999999995E-7</v>
      </c>
      <c r="S26" s="13">
        <f t="shared" si="0"/>
        <v>2.831368403558986E-2</v>
      </c>
      <c r="T26" s="13">
        <f t="shared" si="1"/>
        <v>151.29302116287784</v>
      </c>
      <c r="V26" s="16">
        <f t="shared" si="3"/>
        <v>1</v>
      </c>
      <c r="W26" s="16">
        <f t="shared" si="3"/>
        <v>0</v>
      </c>
      <c r="X26" s="15">
        <f t="shared" si="2"/>
        <v>2.831368403558986E-2</v>
      </c>
      <c r="Y26" s="8">
        <f t="shared" si="4"/>
        <v>-30.960072374454125</v>
      </c>
    </row>
    <row r="27" spans="13:25">
      <c r="M27" s="11">
        <v>1000</v>
      </c>
      <c r="N27" s="12">
        <f t="shared" si="6"/>
        <v>6283.1853071795858</v>
      </c>
      <c r="O27" s="8">
        <f t="shared" si="5"/>
        <v>1500</v>
      </c>
      <c r="P27" s="8">
        <f t="shared" si="5"/>
        <v>9.9999999999999995E-7</v>
      </c>
      <c r="Q27" s="8">
        <f t="shared" si="5"/>
        <v>1500</v>
      </c>
      <c r="R27" s="8">
        <f t="shared" si="5"/>
        <v>9.9999999999999995E-7</v>
      </c>
      <c r="S27" s="13">
        <f t="shared" si="0"/>
        <v>1.0838287995385274E-2</v>
      </c>
      <c r="T27" s="13">
        <f t="shared" si="1"/>
        <v>162.15485781426204</v>
      </c>
      <c r="V27" s="16">
        <f t="shared" si="3"/>
        <v>1</v>
      </c>
      <c r="W27" s="16">
        <f t="shared" si="3"/>
        <v>0</v>
      </c>
      <c r="X27" s="15">
        <f t="shared" si="2"/>
        <v>1.0838287995385274E-2</v>
      </c>
      <c r="Y27" s="8">
        <f t="shared" si="4"/>
        <v>-39.300786261628716</v>
      </c>
    </row>
    <row r="28" spans="13:25">
      <c r="M28" s="11">
        <v>2000</v>
      </c>
      <c r="N28" s="12">
        <f t="shared" si="6"/>
        <v>12566.370614359172</v>
      </c>
      <c r="O28" s="8">
        <f t="shared" si="5"/>
        <v>1500</v>
      </c>
      <c r="P28" s="8">
        <f t="shared" si="5"/>
        <v>9.9999999999999995E-7</v>
      </c>
      <c r="Q28" s="8">
        <f t="shared" si="5"/>
        <v>1500</v>
      </c>
      <c r="R28" s="8">
        <f t="shared" si="5"/>
        <v>9.9999999999999995E-7</v>
      </c>
      <c r="S28" s="13">
        <f t="shared" si="0"/>
        <v>2.7871450541770465E-3</v>
      </c>
      <c r="T28" s="13">
        <f t="shared" si="1"/>
        <v>170.93183910976293</v>
      </c>
      <c r="V28" s="16">
        <f t="shared" si="3"/>
        <v>1</v>
      </c>
      <c r="W28" s="16">
        <f t="shared" si="3"/>
        <v>0</v>
      </c>
      <c r="X28" s="15">
        <f t="shared" si="2"/>
        <v>2.7871450541770465E-3</v>
      </c>
      <c r="Y28" s="8">
        <f t="shared" si="4"/>
        <v>-51.096808565530452</v>
      </c>
    </row>
    <row r="29" spans="13:25">
      <c r="M29" s="11">
        <v>3500</v>
      </c>
      <c r="N29" s="12">
        <f t="shared" si="6"/>
        <v>21991.148575128551</v>
      </c>
      <c r="O29" s="8">
        <f t="shared" si="5"/>
        <v>1500</v>
      </c>
      <c r="P29" s="8">
        <f t="shared" si="5"/>
        <v>9.9999999999999995E-7</v>
      </c>
      <c r="Q29" s="8">
        <f t="shared" si="5"/>
        <v>1500</v>
      </c>
      <c r="R29" s="8">
        <f t="shared" si="5"/>
        <v>9.9999999999999995E-7</v>
      </c>
      <c r="S29" s="13">
        <f t="shared" si="0"/>
        <v>9.1607075838801705E-4</v>
      </c>
      <c r="T29" s="13">
        <f t="shared" si="1"/>
        <v>174.79873793624247</v>
      </c>
      <c r="V29" s="16">
        <f t="shared" si="3"/>
        <v>1</v>
      </c>
      <c r="W29" s="16">
        <f t="shared" si="3"/>
        <v>0</v>
      </c>
      <c r="X29" s="15">
        <f t="shared" si="2"/>
        <v>9.1607075838801705E-4</v>
      </c>
      <c r="Y29" s="8">
        <f t="shared" si="4"/>
        <v>-60.761419592349895</v>
      </c>
    </row>
    <row r="30" spans="13:25">
      <c r="M30" s="11">
        <v>6000</v>
      </c>
      <c r="N30" s="12">
        <f t="shared" si="6"/>
        <v>37699.111843077517</v>
      </c>
      <c r="O30" s="8">
        <f t="shared" si="5"/>
        <v>1500</v>
      </c>
      <c r="P30" s="8">
        <f t="shared" si="5"/>
        <v>9.9999999999999995E-7</v>
      </c>
      <c r="Q30" s="8">
        <f t="shared" si="5"/>
        <v>1500</v>
      </c>
      <c r="R30" s="8">
        <f t="shared" si="5"/>
        <v>9.9999999999999995E-7</v>
      </c>
      <c r="S30" s="13">
        <f t="shared" si="0"/>
        <v>3.1237797063642396E-4</v>
      </c>
      <c r="T30" s="13">
        <f t="shared" si="1"/>
        <v>176.96226316477333</v>
      </c>
      <c r="V30" s="16">
        <f t="shared" si="3"/>
        <v>1</v>
      </c>
      <c r="W30" s="16">
        <f t="shared" si="3"/>
        <v>0</v>
      </c>
      <c r="X30" s="15">
        <f t="shared" si="2"/>
        <v>3.1237797063642396E-4</v>
      </c>
      <c r="Y30" s="8">
        <f t="shared" si="4"/>
        <v>-70.106392016277638</v>
      </c>
    </row>
    <row r="31" spans="13:25">
      <c r="M31" s="11">
        <v>10000</v>
      </c>
      <c r="N31" s="12">
        <f t="shared" si="6"/>
        <v>62831.853071795864</v>
      </c>
      <c r="O31" s="8">
        <f t="shared" si="5"/>
        <v>1500</v>
      </c>
      <c r="P31" s="8">
        <f t="shared" si="5"/>
        <v>9.9999999999999995E-7</v>
      </c>
      <c r="Q31" s="8">
        <f t="shared" si="5"/>
        <v>1500</v>
      </c>
      <c r="R31" s="8">
        <f t="shared" si="5"/>
        <v>9.9999999999999995E-7</v>
      </c>
      <c r="S31" s="13">
        <f t="shared" si="0"/>
        <v>1.1253475924163072E-4</v>
      </c>
      <c r="T31" s="13">
        <f t="shared" si="1"/>
        <v>178.17662914429195</v>
      </c>
      <c r="V31" s="16">
        <f t="shared" si="3"/>
        <v>1</v>
      </c>
      <c r="W31" s="16">
        <f t="shared" si="3"/>
        <v>0</v>
      </c>
      <c r="X31" s="15">
        <f t="shared" si="2"/>
        <v>1.1253475924163072E-4</v>
      </c>
      <c r="Y31" s="8">
        <f t="shared" si="4"/>
        <v>-78.974266277231692</v>
      </c>
    </row>
    <row r="32" spans="13:25">
      <c r="M32" s="11">
        <v>20000</v>
      </c>
      <c r="N32" s="12">
        <f t="shared" si="6"/>
        <v>125663.70614359173</v>
      </c>
      <c r="O32" s="8">
        <f t="shared" si="5"/>
        <v>1500</v>
      </c>
      <c r="P32" s="8">
        <f t="shared" si="5"/>
        <v>9.9999999999999995E-7</v>
      </c>
      <c r="Q32" s="8">
        <f t="shared" si="5"/>
        <v>1500</v>
      </c>
      <c r="R32" s="8">
        <f t="shared" si="5"/>
        <v>9.9999999999999995E-7</v>
      </c>
      <c r="S32" s="13">
        <f t="shared" si="0"/>
        <v>2.8142001183517469E-5</v>
      </c>
      <c r="T32" s="13">
        <f t="shared" si="1"/>
        <v>179.0881606712079</v>
      </c>
      <c r="V32" s="16">
        <f t="shared" ref="V32:W39" si="7">V31</f>
        <v>1</v>
      </c>
      <c r="W32" s="16">
        <f t="shared" si="7"/>
        <v>0</v>
      </c>
      <c r="X32" s="15">
        <f t="shared" si="2"/>
        <v>2.8142001183517469E-5</v>
      </c>
      <c r="Y32" s="8">
        <f t="shared" si="4"/>
        <v>-91.012900460657207</v>
      </c>
    </row>
    <row r="33" spans="13:25">
      <c r="M33" s="11">
        <v>35000</v>
      </c>
      <c r="N33" s="12">
        <f t="shared" si="6"/>
        <v>219911.48575128551</v>
      </c>
      <c r="O33" s="8">
        <f t="shared" ref="O33:R39" si="8">O32</f>
        <v>1500</v>
      </c>
      <c r="P33" s="8">
        <f t="shared" si="8"/>
        <v>9.9999999999999995E-7</v>
      </c>
      <c r="Q33" s="8">
        <f t="shared" si="8"/>
        <v>1500</v>
      </c>
      <c r="R33" s="8">
        <f t="shared" si="8"/>
        <v>9.9999999999999995E-7</v>
      </c>
      <c r="S33" s="13">
        <f t="shared" si="0"/>
        <v>9.1898344447445162E-6</v>
      </c>
      <c r="T33" s="13">
        <f t="shared" si="1"/>
        <v>179.47892920421418</v>
      </c>
      <c r="V33" s="16">
        <f t="shared" si="7"/>
        <v>1</v>
      </c>
      <c r="W33" s="16">
        <f t="shared" si="7"/>
        <v>0</v>
      </c>
      <c r="X33" s="15">
        <f t="shared" si="2"/>
        <v>9.1898344447445162E-6</v>
      </c>
      <c r="Y33" s="8">
        <f t="shared" si="4"/>
        <v>-100.73384624753685</v>
      </c>
    </row>
    <row r="34" spans="13:25">
      <c r="M34" s="11">
        <v>60000</v>
      </c>
      <c r="N34" s="12">
        <f t="shared" si="6"/>
        <v>376991.11843077518</v>
      </c>
      <c r="O34" s="8">
        <f t="shared" si="8"/>
        <v>1500</v>
      </c>
      <c r="P34" s="8">
        <f t="shared" si="8"/>
        <v>9.9999999999999995E-7</v>
      </c>
      <c r="Q34" s="8">
        <f t="shared" si="8"/>
        <v>1500</v>
      </c>
      <c r="R34" s="8">
        <f t="shared" si="8"/>
        <v>9.9999999999999995E-7</v>
      </c>
      <c r="S34" s="13">
        <f t="shared" si="0"/>
        <v>3.1271627987803844E-6</v>
      </c>
      <c r="T34" s="13">
        <f t="shared" si="1"/>
        <v>179.69603835015641</v>
      </c>
      <c r="V34" s="16">
        <f t="shared" si="7"/>
        <v>1</v>
      </c>
      <c r="W34" s="16">
        <f t="shared" si="7"/>
        <v>0</v>
      </c>
      <c r="X34" s="15">
        <f t="shared" si="2"/>
        <v>3.1271627987803844E-6</v>
      </c>
      <c r="Y34" s="8">
        <f t="shared" si="4"/>
        <v>-110.0969901796084</v>
      </c>
    </row>
    <row r="35" spans="13:25">
      <c r="M35" s="11">
        <v>100000</v>
      </c>
      <c r="N35" s="12">
        <f t="shared" si="6"/>
        <v>628318.53071795858</v>
      </c>
      <c r="O35" s="8">
        <f t="shared" si="8"/>
        <v>1500</v>
      </c>
      <c r="P35" s="8">
        <f t="shared" si="8"/>
        <v>9.9999999999999995E-7</v>
      </c>
      <c r="Q35" s="8">
        <f t="shared" si="8"/>
        <v>1500</v>
      </c>
      <c r="R35" s="8">
        <f t="shared" si="8"/>
        <v>9.9999999999999995E-7</v>
      </c>
      <c r="S35" s="13">
        <f t="shared" si="0"/>
        <v>1.125786493466555E-6</v>
      </c>
      <c r="T35" s="13">
        <f t="shared" si="1"/>
        <v>179.8176222800812</v>
      </c>
      <c r="V35" s="16">
        <f t="shared" si="7"/>
        <v>1</v>
      </c>
      <c r="W35" s="16">
        <f t="shared" si="7"/>
        <v>0</v>
      </c>
      <c r="X35" s="15">
        <f t="shared" si="2"/>
        <v>1.125786493466555E-6</v>
      </c>
      <c r="Y35" s="8">
        <f t="shared" si="4"/>
        <v>-118.97087932115768</v>
      </c>
    </row>
    <row r="36" spans="13:25">
      <c r="M36" s="11">
        <v>200000</v>
      </c>
      <c r="N36" s="12">
        <f t="shared" si="6"/>
        <v>1256637.0614359172</v>
      </c>
      <c r="O36" s="8">
        <f t="shared" si="8"/>
        <v>1500</v>
      </c>
      <c r="P36" s="8">
        <f t="shared" si="8"/>
        <v>9.9999999999999995E-7</v>
      </c>
      <c r="Q36" s="8">
        <f t="shared" si="8"/>
        <v>1500</v>
      </c>
      <c r="R36" s="8">
        <f t="shared" si="8"/>
        <v>9.9999999999999995E-7</v>
      </c>
      <c r="S36" s="13">
        <f t="shared" si="0"/>
        <v>2.8144745509533451E-7</v>
      </c>
      <c r="T36" s="13">
        <f t="shared" si="1"/>
        <v>179.90881098605175</v>
      </c>
      <c r="V36" s="16">
        <f t="shared" si="7"/>
        <v>1</v>
      </c>
      <c r="W36" s="16">
        <f t="shared" si="7"/>
        <v>0</v>
      </c>
      <c r="X36" s="15">
        <f t="shared" si="2"/>
        <v>2.8144745509533451E-7</v>
      </c>
      <c r="Y36" s="8">
        <f t="shared" si="4"/>
        <v>-131.01205347928681</v>
      </c>
    </row>
    <row r="37" spans="13:25">
      <c r="M37" s="11">
        <v>350000</v>
      </c>
      <c r="N37" s="12">
        <f t="shared" si="6"/>
        <v>2199114.857512855</v>
      </c>
      <c r="O37" s="8">
        <f t="shared" si="8"/>
        <v>1500</v>
      </c>
      <c r="P37" s="8">
        <f t="shared" si="8"/>
        <v>9.9999999999999995E-7</v>
      </c>
      <c r="Q37" s="8">
        <f t="shared" si="8"/>
        <v>1500</v>
      </c>
      <c r="R37" s="8">
        <f t="shared" si="8"/>
        <v>9.9999999999999995E-7</v>
      </c>
      <c r="S37" s="13">
        <f t="shared" si="0"/>
        <v>9.1901270795404288E-8</v>
      </c>
      <c r="T37" s="13">
        <f t="shared" si="1"/>
        <v>179.94789197227581</v>
      </c>
      <c r="V37" s="16">
        <f t="shared" si="7"/>
        <v>1</v>
      </c>
      <c r="W37" s="16">
        <f t="shared" si="7"/>
        <v>0</v>
      </c>
      <c r="X37" s="15">
        <f t="shared" si="2"/>
        <v>9.1901270795404288E-8</v>
      </c>
      <c r="Y37" s="8">
        <f t="shared" si="4"/>
        <v>-140.73356966441796</v>
      </c>
    </row>
    <row r="38" spans="13:25">
      <c r="M38" s="11">
        <v>600000</v>
      </c>
      <c r="N38" s="12">
        <f t="shared" si="6"/>
        <v>3769911.1843077517</v>
      </c>
      <c r="O38" s="8">
        <f t="shared" si="8"/>
        <v>1500</v>
      </c>
      <c r="P38" s="8">
        <f t="shared" si="8"/>
        <v>9.9999999999999995E-7</v>
      </c>
      <c r="Q38" s="8">
        <f t="shared" si="8"/>
        <v>1500</v>
      </c>
      <c r="R38" s="8">
        <f t="shared" si="8"/>
        <v>9.9999999999999995E-7</v>
      </c>
      <c r="S38" s="13">
        <f t="shared" si="0"/>
        <v>3.1271966837204909E-8</v>
      </c>
      <c r="T38" s="13">
        <f t="shared" si="1"/>
        <v>179.96960364680839</v>
      </c>
      <c r="V38" s="16">
        <f t="shared" si="7"/>
        <v>1</v>
      </c>
      <c r="W38" s="16">
        <f t="shared" si="7"/>
        <v>0</v>
      </c>
      <c r="X38" s="15">
        <f t="shared" si="2"/>
        <v>3.1271966837204909E-8</v>
      </c>
      <c r="Y38" s="8">
        <f t="shared" si="4"/>
        <v>-150.09689606258459</v>
      </c>
    </row>
    <row r="39" spans="13:25">
      <c r="M39" s="11">
        <v>1000000</v>
      </c>
      <c r="N39" s="12">
        <f t="shared" si="6"/>
        <v>6283185.307179586</v>
      </c>
      <c r="O39" s="8">
        <f t="shared" si="8"/>
        <v>1500</v>
      </c>
      <c r="P39" s="8">
        <f t="shared" si="8"/>
        <v>9.9999999999999995E-7</v>
      </c>
      <c r="Q39" s="8">
        <f t="shared" si="8"/>
        <v>1500</v>
      </c>
      <c r="R39" s="8">
        <f t="shared" si="8"/>
        <v>9.9999999999999995E-7</v>
      </c>
      <c r="S39" s="13">
        <f t="shared" si="0"/>
        <v>1.1257908850001286E-8</v>
      </c>
      <c r="T39" s="13">
        <f t="shared" si="1"/>
        <v>179.98176218735503</v>
      </c>
      <c r="V39" s="16">
        <f t="shared" si="7"/>
        <v>1</v>
      </c>
      <c r="W39" s="16">
        <f t="shared" si="7"/>
        <v>0</v>
      </c>
      <c r="X39" s="15">
        <f t="shared" si="2"/>
        <v>1.1257908850001286E-8</v>
      </c>
      <c r="Y39" s="8">
        <f t="shared" si="4"/>
        <v>-158.97084543879919</v>
      </c>
    </row>
  </sheetData>
  <hyperlinks>
    <hyperlink ref="B2" r:id="rId1" xr:uid="{3504448D-0F79-4625-8E18-1DCFCD133AE2}"/>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RC LPF 2次</vt:lpstr>
      <vt:lpstr>'RC LPF 2次'!Print_Area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