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84B62AE8-2EDA-4512-99B8-D53EC00CB114}" xr6:coauthVersionLast="47" xr6:coauthVersionMax="47" xr10:uidLastSave="{00000000-0000-0000-0000-000000000000}"/>
  <bookViews>
    <workbookView xWindow="4950" yWindow="750" windowWidth="18510" windowHeight="13335" activeTab="1" xr2:uid="{3CC913CB-6270-4F6D-BDE6-B73CFCAC55A3}"/>
  </bookViews>
  <sheets>
    <sheet name="使用上の注意" sheetId="1" r:id="rId1"/>
    <sheet name="RC HPF 2次" sheetId="9"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'RC HPF 2次'!$A$1:$Y$135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9" l="1"/>
  <c r="N38" i="9"/>
  <c r="N37" i="9"/>
  <c r="N36" i="9"/>
  <c r="N35" i="9"/>
  <c r="N34" i="9"/>
  <c r="N33" i="9"/>
  <c r="N32" i="9"/>
  <c r="N31" i="9"/>
  <c r="N30" i="9"/>
  <c r="N29" i="9"/>
  <c r="N28" i="9"/>
  <c r="N27" i="9"/>
  <c r="N26" i="9"/>
  <c r="N25" i="9"/>
  <c r="N24" i="9"/>
  <c r="N23" i="9"/>
  <c r="N22" i="9"/>
  <c r="N21" i="9"/>
  <c r="N20" i="9"/>
  <c r="N19" i="9"/>
  <c r="N18" i="9"/>
  <c r="R17" i="9"/>
  <c r="R18" i="9" s="1"/>
  <c r="R19" i="9" s="1"/>
  <c r="R20" i="9" s="1"/>
  <c r="R21" i="9" s="1"/>
  <c r="R22" i="9" s="1"/>
  <c r="R23" i="9" s="1"/>
  <c r="R24" i="9" s="1"/>
  <c r="R25" i="9" s="1"/>
  <c r="R26" i="9" s="1"/>
  <c r="R27" i="9" s="1"/>
  <c r="R28" i="9" s="1"/>
  <c r="R29" i="9" s="1"/>
  <c r="R30" i="9" s="1"/>
  <c r="R31" i="9" s="1"/>
  <c r="R32" i="9" s="1"/>
  <c r="R33" i="9" s="1"/>
  <c r="R34" i="9" s="1"/>
  <c r="R35" i="9" s="1"/>
  <c r="R36" i="9" s="1"/>
  <c r="R37" i="9" s="1"/>
  <c r="R38" i="9" s="1"/>
  <c r="R39" i="9" s="1"/>
  <c r="N17" i="9"/>
  <c r="W16" i="9"/>
  <c r="W17" i="9" s="1"/>
  <c r="W18" i="9" s="1"/>
  <c r="W19" i="9" s="1"/>
  <c r="W20" i="9" s="1"/>
  <c r="W21" i="9" s="1"/>
  <c r="W22" i="9" s="1"/>
  <c r="W23" i="9" s="1"/>
  <c r="W24" i="9" s="1"/>
  <c r="W25" i="9" s="1"/>
  <c r="W26" i="9" s="1"/>
  <c r="W27" i="9" s="1"/>
  <c r="W28" i="9" s="1"/>
  <c r="W29" i="9" s="1"/>
  <c r="W30" i="9" s="1"/>
  <c r="W31" i="9" s="1"/>
  <c r="W32" i="9" s="1"/>
  <c r="W33" i="9" s="1"/>
  <c r="W34" i="9" s="1"/>
  <c r="W35" i="9" s="1"/>
  <c r="W36" i="9" s="1"/>
  <c r="W37" i="9" s="1"/>
  <c r="W38" i="9" s="1"/>
  <c r="W39" i="9" s="1"/>
  <c r="V16" i="9"/>
  <c r="V17" i="9" s="1"/>
  <c r="V18" i="9" s="1"/>
  <c r="V19" i="9" s="1"/>
  <c r="V20" i="9" s="1"/>
  <c r="V21" i="9" s="1"/>
  <c r="V22" i="9" s="1"/>
  <c r="V23" i="9" s="1"/>
  <c r="V24" i="9" s="1"/>
  <c r="V25" i="9" s="1"/>
  <c r="V26" i="9" s="1"/>
  <c r="V27" i="9" s="1"/>
  <c r="V28" i="9" s="1"/>
  <c r="V29" i="9" s="1"/>
  <c r="V30" i="9" s="1"/>
  <c r="V31" i="9" s="1"/>
  <c r="V32" i="9" s="1"/>
  <c r="V33" i="9" s="1"/>
  <c r="V34" i="9" s="1"/>
  <c r="V35" i="9" s="1"/>
  <c r="V36" i="9" s="1"/>
  <c r="V37" i="9" s="1"/>
  <c r="V38" i="9" s="1"/>
  <c r="V39" i="9" s="1"/>
  <c r="R16" i="9"/>
  <c r="Q16" i="9"/>
  <c r="Q17" i="9" s="1"/>
  <c r="N16" i="9"/>
  <c r="T15" i="9"/>
  <c r="P15" i="9"/>
  <c r="P16" i="9" s="1"/>
  <c r="P17" i="9" s="1"/>
  <c r="P18" i="9" s="1"/>
  <c r="P19" i="9" s="1"/>
  <c r="P20" i="9" s="1"/>
  <c r="P21" i="9" s="1"/>
  <c r="P22" i="9" s="1"/>
  <c r="P23" i="9" s="1"/>
  <c r="P24" i="9" s="1"/>
  <c r="P25" i="9" s="1"/>
  <c r="P26" i="9" s="1"/>
  <c r="P27" i="9" s="1"/>
  <c r="P28" i="9" s="1"/>
  <c r="P29" i="9" s="1"/>
  <c r="P30" i="9" s="1"/>
  <c r="P31" i="9" s="1"/>
  <c r="P32" i="9" s="1"/>
  <c r="P33" i="9" s="1"/>
  <c r="P34" i="9" s="1"/>
  <c r="P35" i="9" s="1"/>
  <c r="P36" i="9" s="1"/>
  <c r="P37" i="9" s="1"/>
  <c r="P38" i="9" s="1"/>
  <c r="P39" i="9" s="1"/>
  <c r="O15" i="9"/>
  <c r="O16" i="9" s="1"/>
  <c r="N15" i="9"/>
  <c r="S15" i="9" s="1"/>
  <c r="S16" i="9" l="1"/>
  <c r="S17" i="9"/>
  <c r="Q18" i="9"/>
  <c r="Q19" i="9" s="1"/>
  <c r="Q20" i="9" s="1"/>
  <c r="Q21" i="9" s="1"/>
  <c r="Q22" i="9" s="1"/>
  <c r="T16" i="9"/>
  <c r="O17" i="9"/>
  <c r="X15" i="9"/>
  <c r="Y15" i="9"/>
  <c r="Y17" i="9" l="1"/>
  <c r="X17" i="9"/>
  <c r="Y16" i="9"/>
  <c r="X16" i="9"/>
  <c r="O18" i="9"/>
  <c r="T17" i="9"/>
  <c r="Q23" i="9"/>
  <c r="Q24" i="9" l="1"/>
  <c r="T18" i="9"/>
  <c r="O19" i="9"/>
  <c r="S18" i="9"/>
  <c r="Q25" i="9" l="1"/>
  <c r="X18" i="9"/>
  <c r="Y18" i="9"/>
  <c r="O20" i="9"/>
  <c r="T19" i="9"/>
  <c r="S19" i="9"/>
  <c r="Y19" i="9" l="1"/>
  <c r="X19" i="9"/>
  <c r="Q26" i="9"/>
  <c r="O21" i="9"/>
  <c r="T20" i="9"/>
  <c r="S20" i="9"/>
  <c r="Q27" i="9" l="1"/>
  <c r="Y20" i="9"/>
  <c r="X20" i="9"/>
  <c r="T21" i="9"/>
  <c r="O22" i="9"/>
  <c r="S21" i="9"/>
  <c r="X21" i="9" l="1"/>
  <c r="Y21" i="9"/>
  <c r="O23" i="9"/>
  <c r="T22" i="9"/>
  <c r="S22" i="9"/>
  <c r="Q28" i="9"/>
  <c r="Y22" i="9" l="1"/>
  <c r="X22" i="9"/>
  <c r="T23" i="9"/>
  <c r="O24" i="9"/>
  <c r="S23" i="9"/>
  <c r="Q29" i="9"/>
  <c r="X23" i="9" l="1"/>
  <c r="Y23" i="9"/>
  <c r="T24" i="9"/>
  <c r="O25" i="9"/>
  <c r="S24" i="9"/>
  <c r="Q30" i="9"/>
  <c r="Y24" i="9" l="1"/>
  <c r="X24" i="9"/>
  <c r="T25" i="9"/>
  <c r="O26" i="9"/>
  <c r="S25" i="9"/>
  <c r="Q31" i="9"/>
  <c r="Q32" i="9" l="1"/>
  <c r="T26" i="9"/>
  <c r="O27" i="9"/>
  <c r="S26" i="9"/>
  <c r="Y25" i="9"/>
  <c r="X25" i="9"/>
  <c r="Q33" i="9" l="1"/>
  <c r="X26" i="9"/>
  <c r="Y26" i="9"/>
  <c r="O28" i="9"/>
  <c r="T27" i="9"/>
  <c r="S27" i="9"/>
  <c r="Y27" i="9" l="1"/>
  <c r="X27" i="9"/>
  <c r="O29" i="9"/>
  <c r="T28" i="9"/>
  <c r="S28" i="9"/>
  <c r="Q34" i="9"/>
  <c r="Q35" i="9" l="1"/>
  <c r="Y28" i="9"/>
  <c r="X28" i="9"/>
  <c r="T29" i="9"/>
  <c r="O30" i="9"/>
  <c r="S29" i="9"/>
  <c r="X29" i="9" l="1"/>
  <c r="Y29" i="9"/>
  <c r="O31" i="9"/>
  <c r="T30" i="9"/>
  <c r="S30" i="9"/>
  <c r="Q36" i="9"/>
  <c r="Y30" i="9" l="1"/>
  <c r="X30" i="9"/>
  <c r="T31" i="9"/>
  <c r="O32" i="9"/>
  <c r="S31" i="9"/>
  <c r="Q37" i="9"/>
  <c r="X31" i="9" l="1"/>
  <c r="Y31" i="9"/>
  <c r="T32" i="9"/>
  <c r="O33" i="9"/>
  <c r="S32" i="9"/>
  <c r="Q38" i="9"/>
  <c r="Y32" i="9" l="1"/>
  <c r="X32" i="9"/>
  <c r="Q39" i="9"/>
  <c r="T33" i="9"/>
  <c r="O34" i="9"/>
  <c r="S33" i="9"/>
  <c r="Y33" i="9" l="1"/>
  <c r="X33" i="9"/>
  <c r="T34" i="9"/>
  <c r="O35" i="9"/>
  <c r="S34" i="9"/>
  <c r="T35" i="9" l="1"/>
  <c r="O36" i="9"/>
  <c r="S35" i="9"/>
  <c r="X34" i="9"/>
  <c r="Y34" i="9"/>
  <c r="Y35" i="9" l="1"/>
  <c r="X35" i="9"/>
  <c r="O37" i="9"/>
  <c r="T36" i="9"/>
  <c r="S36" i="9"/>
  <c r="Y36" i="9" l="1"/>
  <c r="X36" i="9"/>
  <c r="T37" i="9"/>
  <c r="O38" i="9"/>
  <c r="S37" i="9"/>
  <c r="X37" i="9" l="1"/>
  <c r="Y37" i="9"/>
  <c r="O39" i="9"/>
  <c r="T38" i="9"/>
  <c r="S38" i="9"/>
  <c r="Y38" i="9" l="1"/>
  <c r="X38" i="9"/>
  <c r="T39" i="9"/>
  <c r="S39" i="9"/>
  <c r="X39" i="9" l="1"/>
  <c r="Y39" i="9"/>
</calcChain>
</file>

<file path=xl/sharedStrings.xml><?xml version="1.0" encoding="utf-8"?>
<sst xmlns="http://schemas.openxmlformats.org/spreadsheetml/2006/main" count="23" uniqueCount="22">
  <si>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</si>
  <si>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</si>
  <si>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</si>
  <si>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</si>
  <si>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</si>
  <si>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</si>
  <si>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</si>
  <si>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</si>
  <si>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</si>
  <si>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</si>
  <si>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</si>
  <si>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</si>
  <si>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C1[F]</t>
  </si>
  <si>
    <t>Gain[-]</t>
  </si>
  <si>
    <t>θ[°]</t>
  </si>
  <si>
    <t>Vin[V]</t>
  </si>
  <si>
    <t>Vref[V]</t>
  </si>
  <si>
    <t>Vout[V]</t>
  </si>
  <si>
    <t>Gain[dB]</t>
  </si>
  <si>
    <t>R2[Ω]</t>
  </si>
  <si>
    <t>C2[F]</t>
  </si>
  <si>
    <t>■RC HPF 2次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</si>
</sst>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7">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'RC HPF 2次'!$S$14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'RC HPF 2次'!$M$15:$M$39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HPF 2次'!$S$15:$S$39</c:f>
              <c:numCache>
                <c:formatCode>General</c:formatCode>
                <c:ptCount val="25"/>
                <c:pt idx="0">
                  <c:v>3.9478363055376434E-7</c:v>
                </c:pt>
                <c:pt idx="1">
                  <c:v>1.5791279763901293E-6</c:v>
                </c:pt>
                <c:pt idx="2">
                  <c:v>4.8360243008258576E-6</c:v>
                </c:pt>
                <c:pt idx="3">
                  <c:v>1.4211523432659062E-5</c:v>
                </c:pt>
                <c:pt idx="4">
                  <c:v>3.9472963794841215E-5</c:v>
                </c:pt>
                <c:pt idx="5">
                  <c:v>1.5782646219760554E-4</c:v>
                </c:pt>
                <c:pt idx="6">
                  <c:v>4.8279405457533913E-4</c:v>
                </c:pt>
                <c:pt idx="7">
                  <c:v>1.414204372816472E-3</c:v>
                </c:pt>
                <c:pt idx="8">
                  <c:v>3.8943683093902682E-3</c:v>
                </c:pt>
                <c:pt idx="9">
                  <c:v>1.4983178562810878E-2</c:v>
                </c:pt>
                <c:pt idx="10">
                  <c:v>4.1764097402383835E-2</c:v>
                </c:pt>
                <c:pt idx="11">
                  <c:v>0.10011952925059257</c:v>
                </c:pt>
                <c:pt idx="12">
                  <c:v>0.199412811897765</c:v>
                </c:pt>
                <c:pt idx="13">
                  <c:v>0.4140221818562711</c:v>
                </c:pt>
                <c:pt idx="14">
                  <c:v>0.63369847158379056</c:v>
                </c:pt>
                <c:pt idx="15">
                  <c:v>0.81718212111797117</c:v>
                </c:pt>
                <c:pt idx="16">
                  <c:v>0.92137386782108033</c:v>
                </c:pt>
                <c:pt idx="17">
                  <c:v>0.97852786428668725</c:v>
                </c:pt>
                <c:pt idx="18">
                  <c:v>0.99283831070844197</c:v>
                </c:pt>
                <c:pt idx="19">
                  <c:v>0.9975461465393165</c:v>
                </c:pt>
                <c:pt idx="20">
                  <c:v>0.99911458489160421</c:v>
                </c:pt>
                <c:pt idx="21">
                  <c:v>0.99977843156632462</c:v>
                </c:pt>
                <c:pt idx="22">
                  <c:v>0.99992763536790219</c:v>
                </c:pt>
                <c:pt idx="23">
                  <c:v>0.99997537420834059</c:v>
                </c:pt>
                <c:pt idx="24">
                  <c:v>0.99999113451111998</c:v>
                </c:pt>
              </c:numCache>
            </c:numRef>
          </c:yVal>
          <c:smooth val="1"/>
          <c:extLst>
            <c:ext xmlns:c16="http://schemas.microsoft.com/office/drawing/2014/chart" uri="{C3380CC4-5D6E-409C-BE32-E72D297353CC}">
              <c16:uniqueId val="{00000000-9D2E-4CFE-A41E-44A8096C33E3}"/>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'RC HPF 2次'!$T$14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'RC HPF 2次'!$M$15:$M$39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HPF 2次'!$T$15:$T$39</c:f>
              <c:numCache>
                <c:formatCode>General</c:formatCode>
                <c:ptCount val="25"/>
                <c:pt idx="0">
                  <c:v>179.89200008527325</c:v>
                </c:pt>
                <c:pt idx="1">
                  <c:v>179.78400068218264</c:v>
                </c:pt>
                <c:pt idx="2">
                  <c:v>179.62200365602376</c:v>
                </c:pt>
                <c:pt idx="3">
                  <c:v>179.35201841797729</c:v>
                </c:pt>
                <c:pt idx="4">
                  <c:v>178.92008525958221</c:v>
                </c:pt>
                <c:pt idx="5">
                  <c:v>177.84068174571803</c:v>
                </c:pt>
                <c:pt idx="6">
                  <c:v>176.22364886405245</c:v>
                </c:pt>
                <c:pt idx="7">
                  <c:v>173.53831246357225</c:v>
                </c:pt>
                <c:pt idx="8">
                  <c:v>169.28391926033353</c:v>
                </c:pt>
                <c:pt idx="9">
                  <c:v>159.04116946192519</c:v>
                </c:pt>
                <c:pt idx="10">
                  <c:v>145.26792747469355</c:v>
                </c:pt>
                <c:pt idx="11">
                  <c:v>127.18142358772282</c:v>
                </c:pt>
                <c:pt idx="12">
                  <c:v>107.80062803350749</c:v>
                </c:pt>
                <c:pt idx="13">
                  <c:v>81.266452457422915</c:v>
                </c:pt>
                <c:pt idx="14">
                  <c:v>59.823619559606932</c:v>
                </c:pt>
                <c:pt idx="15">
                  <c:v>40.563686649670444</c:v>
                </c:pt>
                <c:pt idx="16">
                  <c:v>26.099007671931382</c:v>
                </c:pt>
                <c:pt idx="17">
                  <c:v>13.509484334297861</c:v>
                </c:pt>
                <c:pt idx="18">
                  <c:v>7.7841525184775602</c:v>
                </c:pt>
                <c:pt idx="19">
                  <c:v>4.5530554712941713</c:v>
                </c:pt>
                <c:pt idx="20">
                  <c:v>2.7342874882797683</c:v>
                </c:pt>
                <c:pt idx="21">
                  <c:v>1.3676627856859302</c:v>
                </c:pt>
                <c:pt idx="22">
                  <c:v>0.78158823789114262</c:v>
                </c:pt>
                <c:pt idx="23">
                  <c:v>0.45593891033670264</c:v>
                </c:pt>
                <c:pt idx="24">
                  <c:v>0.27356580994110069</c:v>
                </c:pt>
              </c:numCache>
            </c:numRef>
          </c:yVal>
          <c:smooth val="1"/>
          <c:extLst>
            <c:ext xmlns:c16="http://schemas.microsoft.com/office/drawing/2014/chart" uri="{C3380CC4-5D6E-409C-BE32-E72D297353CC}">
              <c16:uniqueId val="{00000001-9D2E-4CFE-A41E-44A8096C33E3}"/>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8600248427468558"/>
          <c:y val="0.38867994616282947"/>
          <c:w val="0.16717453474012606"/>
          <c:h val="0.219667613990540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21</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4282D744-83E9-4493-B73B-E6D3AC72E7CF}"/>
                </a:ext>
              </a:extLst>
            </xdr:cNvPr>
            <xdr:cNvSpPr txBox="1"/>
          </xdr:nvSpPr>
          <xdr:spPr>
            <a:xfrm>
              <a:off x="12172115"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4282D744-83E9-4493-B73B-E6D3AC72E7CF}"/>
                </a:ext>
              </a:extLst>
            </xdr:cNvPr>
            <xdr:cNvSpPr txBox="1"/>
          </xdr:nvSpPr>
          <xdr:spPr>
            <a:xfrm>
              <a:off x="12172115"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21</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8007B8B4-BA13-4D80-A102-CCF1C18813DA}"/>
                </a:ext>
              </a:extLst>
            </xdr:cNvPr>
            <xdr:cNvSpPr txBox="1"/>
          </xdr:nvSpPr>
          <xdr:spPr>
            <a:xfrm>
              <a:off x="12120826"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8007B8B4-BA13-4D80-A102-CCF1C18813DA}"/>
                </a:ext>
              </a:extLst>
            </xdr:cNvPr>
            <xdr:cNvSpPr txBox="1"/>
          </xdr:nvSpPr>
          <xdr:spPr>
            <a:xfrm>
              <a:off x="12120826"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5680F6AF-4563-4776-9DF4-276D18F6C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108089</xdr:colOff>
      <xdr:row>3</xdr:row>
      <xdr:rowOff>77030</xdr:rowOff>
    </xdr:from>
    <xdr:ext cx="5673586" cy="700641"/>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D58CCD82-3418-44BA-B8AF-964824CA8093}"/>
                </a:ext>
              </a:extLst>
            </xdr:cNvPr>
            <xdr:cNvSpPr txBox="1"/>
          </xdr:nvSpPr>
          <xdr:spPr>
            <a:xfrm>
              <a:off x="5708789" y="677105"/>
              <a:ext cx="5673586"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latin typeface="Cambria Math" panose="02040503050406030204" pitchFamily="18" charset="0"/>
                        <a:ea typeface="Meiryo UI" panose="020B0604030504040204" pitchFamily="50" charset="-128"/>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rad>
                              <m:radPr>
                                <m:degHide m:val="on"/>
                                <m:ctrlPr>
                                  <a:rPr kumimoji="1" lang="en-US" sz="1100" b="0" i="1">
                                    <a:solidFill>
                                      <a:schemeClr val="dk1"/>
                                    </a:solidFill>
                                    <a:effectLst/>
                                    <a:latin typeface="Cambria Math" panose="02040503050406030204" pitchFamily="18" charset="0"/>
                                    <a:ea typeface="+mn-ea"/>
                                    <a:cs typeface="+mn-cs"/>
                                  </a:rPr>
                                </m:ctrlPr>
                              </m:radPr>
                              <m:deg/>
                              <m:e>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e>
                                    </m:d>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d>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5" name="テキスト ボックス 4">
              <a:extLst>
                <a:ext uri="{FF2B5EF4-FFF2-40B4-BE49-F238E27FC236}">
                  <a16:creationId xmlns:a16="http://schemas.microsoft.com/office/drawing/2014/main" id="{D58CCD82-3418-44BA-B8AF-964824CA8093}"/>
                </a:ext>
              </a:extLst>
            </xdr:cNvPr>
            <xdr:cNvSpPr txBox="1"/>
          </xdr:nvSpPr>
          <xdr:spPr>
            <a:xfrm>
              <a:off x="5708789" y="677105"/>
              <a:ext cx="5673586"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(1/(𝐶_1 𝐶_2 𝑅_1 𝑅_2 √(𝜔^2 (1/(𝐶_1 𝑅_1 )+1/(𝐶_1 𝑅_2 )+1/(𝐶_2 𝑅_2 ))^2+(1/(𝐶_1 𝐶_2 𝑅_1 𝑅_2 )−𝜔^2 )^2 )))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190915</xdr:colOff>
      <xdr:row>8</xdr:row>
      <xdr:rowOff>95664</xdr:rowOff>
    </xdr:from>
    <xdr:ext cx="2940325" cy="394980"/>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D1B279E2-5780-4BD5-AA8B-511FF6EB230C}"/>
                </a:ext>
              </a:extLst>
            </xdr:cNvPr>
            <xdr:cNvSpPr txBox="1"/>
          </xdr:nvSpPr>
          <xdr:spPr>
            <a:xfrm>
              <a:off x="5791615" y="1695864"/>
              <a:ext cx="2940325" cy="394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𝜔</m:t>
                                </m:r>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e>
                                    </m:d>
                                  </m:e>
                                </m:d>
                              </m:num>
                              <m:den>
                                <m:r>
                                  <a:rPr kumimoji="1" lang="en-US" sz="1100" b="0" i="1">
                                    <a:solidFill>
                                      <a:schemeClr val="dk1"/>
                                    </a:solidFill>
                                    <a:effectLst/>
                                    <a:latin typeface="Cambria Math" panose="02040503050406030204" pitchFamily="18" charset="0"/>
                                    <a:ea typeface="+mn-ea"/>
                                    <a:cs typeface="+mn-cs"/>
                                  </a:rPr>
                                  <m:t>1−</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6" name="テキスト ボックス 5">
              <a:extLst>
                <a:ext uri="{FF2B5EF4-FFF2-40B4-BE49-F238E27FC236}">
                  <a16:creationId xmlns:a16="http://schemas.microsoft.com/office/drawing/2014/main" id="{D1B279E2-5780-4BD5-AA8B-511FF6EB230C}"/>
                </a:ext>
              </a:extLst>
            </xdr:cNvPr>
            <xdr:cNvSpPr txBox="1"/>
          </xdr:nvSpPr>
          <xdr:spPr>
            <a:xfrm>
              <a:off x="5791615" y="1695864"/>
              <a:ext cx="2940325" cy="394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(𝜔(𝐶_1 𝑅_1+𝐶_2 (𝑅_1+𝑅_2 ))/(1−𝐶_1 𝐶_2 𝑅_1 𝑅_2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3</xdr:col>
      <xdr:colOff>304800</xdr:colOff>
      <xdr:row>3</xdr:row>
      <xdr:rowOff>19050</xdr:rowOff>
    </xdr:from>
    <xdr:to>
      <xdr:col>10</xdr:col>
      <xdr:colOff>224450</xdr:colOff>
      <xdr:row>12</xdr:row>
      <xdr:rowOff>52117</xdr:rowOff>
    </xdr:to>
    <xdr:grpSp>
      <xdr:nvGrpSpPr>
        <xdr:cNvPr id="7" name="グループ化 6">
          <a:extLst>
            <a:ext uri="{FF2B5EF4-FFF2-40B4-BE49-F238E27FC236}">
              <a16:creationId xmlns:a16="http://schemas.microsoft.com/office/drawing/2014/main" id="{97C01D1A-133E-4B24-9FC6-461B86507581}"/>
            </a:ext>
          </a:extLst>
        </xdr:cNvPr>
        <xdr:cNvGrpSpPr/>
      </xdr:nvGrpSpPr>
      <xdr:grpSpPr>
        <a:xfrm>
          <a:off x="904875" y="619125"/>
          <a:ext cx="4301150" cy="1833292"/>
          <a:chOff x="1118152" y="47525607"/>
          <a:chExt cx="4301150" cy="1833292"/>
        </a:xfrm>
      </xdr:grpSpPr>
      <xdr:pic>
        <xdr:nvPicPr>
          <xdr:cNvPr id="8" name="図 7">
            <a:extLst>
              <a:ext uri="{FF2B5EF4-FFF2-40B4-BE49-F238E27FC236}">
                <a16:creationId xmlns:a16="http://schemas.microsoft.com/office/drawing/2014/main" id="{F65BB053-216E-E4CD-AA59-0088EAA43506}"/>
              </a:ext>
            </a:extLst>
          </xdr:cNvPr>
          <xdr:cNvPicPr>
            <a:picLocks noChangeAspect="1"/>
          </xdr:cNvPicPr>
        </xdr:nvPicPr>
        <xdr:blipFill>
          <a:blip xmlns:r="http://schemas.openxmlformats.org/officeDocument/2006/relationships" r:embed="rId2"/>
          <a:stretch>
            <a:fillRect/>
          </a:stretch>
        </xdr:blipFill>
        <xdr:spPr>
          <a:xfrm>
            <a:off x="1325217" y="47691260"/>
            <a:ext cx="3886742" cy="1428949"/>
          </a:xfrm>
          <a:prstGeom prst="rect">
            <a:avLst/>
          </a:prstGeom>
        </xdr:spPr>
      </xdr:pic>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EC095506-6CE0-79FA-E920-0F4CC67D92D1}"/>
                  </a:ext>
                </a:extLst>
              </xdr:cNvPr>
              <xdr:cNvSpPr txBox="1"/>
            </xdr:nvSpPr>
            <xdr:spPr>
              <a:xfrm>
                <a:off x="3003047" y="49097263"/>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9" name="テキスト ボックス 8">
                <a:extLst>
                  <a:ext uri="{FF2B5EF4-FFF2-40B4-BE49-F238E27FC236}">
                    <a16:creationId xmlns:a16="http://schemas.microsoft.com/office/drawing/2014/main" id="{EC095506-6CE0-79FA-E920-0F4CC67D92D1}"/>
                  </a:ext>
                </a:extLst>
              </xdr:cNvPr>
              <xdr:cNvSpPr txBox="1"/>
            </xdr:nvSpPr>
            <xdr:spPr>
              <a:xfrm>
                <a:off x="3003047" y="49097263"/>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0" name="直線コネクタ 9">
            <a:extLst>
              <a:ext uri="{FF2B5EF4-FFF2-40B4-BE49-F238E27FC236}">
                <a16:creationId xmlns:a16="http://schemas.microsoft.com/office/drawing/2014/main" id="{7FF51A91-C760-2A48-0C07-AFEE6FB767D4}"/>
              </a:ext>
            </a:extLst>
          </xdr:cNvPr>
          <xdr:cNvCxnSpPr/>
        </xdr:nvCxnSpPr>
        <xdr:spPr bwMode="auto">
          <a:xfrm>
            <a:off x="5083441" y="48009652"/>
            <a:ext cx="0" cy="965412"/>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6B567937-AE5A-40F1-D46E-1CF0237CF044}"/>
                  </a:ext>
                </a:extLst>
              </xdr:cNvPr>
              <xdr:cNvSpPr txBox="1"/>
            </xdr:nvSpPr>
            <xdr:spPr>
              <a:xfrm rot="16200000">
                <a:off x="4377174" y="48338894"/>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6B567937-AE5A-40F1-D46E-1CF0237CF044}"/>
                  </a:ext>
                </a:extLst>
              </xdr:cNvPr>
              <xdr:cNvSpPr txBox="1"/>
            </xdr:nvSpPr>
            <xdr:spPr>
              <a:xfrm rot="16200000">
                <a:off x="4377174" y="48338894"/>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2" name="直線コネクタ 11">
            <a:extLst>
              <a:ext uri="{FF2B5EF4-FFF2-40B4-BE49-F238E27FC236}">
                <a16:creationId xmlns:a16="http://schemas.microsoft.com/office/drawing/2014/main" id="{BEE90651-9226-C5BB-9172-9735CCE71F73}"/>
              </a:ext>
            </a:extLst>
          </xdr:cNvPr>
          <xdr:cNvCxnSpPr/>
        </xdr:nvCxnSpPr>
        <xdr:spPr bwMode="auto">
          <a:xfrm>
            <a:off x="1457958" y="47996646"/>
            <a:ext cx="0" cy="1009294"/>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2A823B73-9B70-DDE9-5786-7E496AADB9BD}"/>
                  </a:ext>
                </a:extLst>
              </xdr:cNvPr>
              <xdr:cNvSpPr txBox="1"/>
            </xdr:nvSpPr>
            <xdr:spPr>
              <a:xfrm rot="16200000">
                <a:off x="848407" y="4835139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2A823B73-9B70-DDE9-5786-7E496AADB9BD}"/>
                  </a:ext>
                </a:extLst>
              </xdr:cNvPr>
              <xdr:cNvSpPr txBox="1"/>
            </xdr:nvSpPr>
            <xdr:spPr>
              <a:xfrm rot="16200000">
                <a:off x="848407" y="4835139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D48AF62A-C033-0531-C88B-8B5207D6F75E}"/>
                  </a:ext>
                </a:extLst>
              </xdr:cNvPr>
              <xdr:cNvSpPr txBox="1"/>
            </xdr:nvSpPr>
            <xdr:spPr>
              <a:xfrm>
                <a:off x="4960161" y="47635138"/>
                <a:ext cx="459141" cy="25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D48AF62A-C033-0531-C88B-8B5207D6F75E}"/>
                  </a:ext>
                </a:extLst>
              </xdr:cNvPr>
              <xdr:cNvSpPr txBox="1"/>
            </xdr:nvSpPr>
            <xdr:spPr>
              <a:xfrm>
                <a:off x="4960161" y="47635138"/>
                <a:ext cx="459141" cy="25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5C74174C-A275-8A01-D14B-BE028AE43254}"/>
                  </a:ext>
                </a:extLst>
              </xdr:cNvPr>
              <xdr:cNvSpPr txBox="1"/>
            </xdr:nvSpPr>
            <xdr:spPr>
              <a:xfrm>
                <a:off x="1156698" y="47608434"/>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5C74174C-A275-8A01-D14B-BE028AE43254}"/>
                  </a:ext>
                </a:extLst>
              </xdr:cNvPr>
              <xdr:cNvSpPr txBox="1"/>
            </xdr:nvSpPr>
            <xdr:spPr>
              <a:xfrm>
                <a:off x="1156698" y="47608434"/>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D61CB123-7A32-23A8-DBA3-865385B46933}"/>
                  </a:ext>
                </a:extLst>
              </xdr:cNvPr>
              <xdr:cNvSpPr txBox="1"/>
            </xdr:nvSpPr>
            <xdr:spPr>
              <a:xfrm>
                <a:off x="1709423" y="4752560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D61CB123-7A32-23A8-DBA3-865385B46933}"/>
                  </a:ext>
                </a:extLst>
              </xdr:cNvPr>
              <xdr:cNvSpPr txBox="1"/>
            </xdr:nvSpPr>
            <xdr:spPr>
              <a:xfrm>
                <a:off x="1709423" y="4752560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765B479D-11A6-02A8-F142-5F9CE9D2DE55}"/>
                  </a:ext>
                </a:extLst>
              </xdr:cNvPr>
              <xdr:cNvSpPr txBox="1"/>
            </xdr:nvSpPr>
            <xdr:spPr>
              <a:xfrm>
                <a:off x="2311823" y="481796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765B479D-11A6-02A8-F142-5F9CE9D2DE55}"/>
                  </a:ext>
                </a:extLst>
              </xdr:cNvPr>
              <xdr:cNvSpPr txBox="1"/>
            </xdr:nvSpPr>
            <xdr:spPr>
              <a:xfrm>
                <a:off x="2311823" y="481796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6A2F58D2-3B00-ACAB-EF19-5745D752B614}"/>
                  </a:ext>
                </a:extLst>
              </xdr:cNvPr>
              <xdr:cNvSpPr txBox="1"/>
            </xdr:nvSpPr>
            <xdr:spPr>
              <a:xfrm>
                <a:off x="3122543" y="4754217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6A2F58D2-3B00-ACAB-EF19-5745D752B614}"/>
                  </a:ext>
                </a:extLst>
              </xdr:cNvPr>
              <xdr:cNvSpPr txBox="1"/>
            </xdr:nvSpPr>
            <xdr:spPr>
              <a:xfrm>
                <a:off x="3122543" y="4754217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8BD0ED60-0482-629D-2B5C-829AC2CD0DD7}"/>
                  </a:ext>
                </a:extLst>
              </xdr:cNvPr>
              <xdr:cNvSpPr txBox="1"/>
            </xdr:nvSpPr>
            <xdr:spPr>
              <a:xfrm>
                <a:off x="3724943" y="4819618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8BD0ED60-0482-629D-2B5C-829AC2CD0DD7}"/>
                  </a:ext>
                </a:extLst>
              </xdr:cNvPr>
              <xdr:cNvSpPr txBox="1"/>
            </xdr:nvSpPr>
            <xdr:spPr>
              <a:xfrm>
                <a:off x="3724943" y="4819618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row r="14">
          <cell r="R14" t="str">
            <v>Gain</v>
          </cell>
          <cell r="S14" t="str">
            <v>θ[°]</v>
          </cell>
        </row>
        <row r="15">
          <cell r="M15">
            <v>1</v>
          </cell>
          <cell r="R15">
            <v>0.99999980260797039</v>
          </cell>
          <cell r="S15">
            <v>-32.141907635342058</v>
          </cell>
        </row>
        <row r="16">
          <cell r="M16">
            <v>2</v>
          </cell>
          <cell r="R16">
            <v>0.999999210432583</v>
          </cell>
          <cell r="S16">
            <v>-51.488112746033423</v>
          </cell>
        </row>
        <row r="17">
          <cell r="M17">
            <v>3.5</v>
          </cell>
          <cell r="R17">
            <v>0.99999758195569199</v>
          </cell>
          <cell r="S17">
            <v>-65.547358259887218</v>
          </cell>
        </row>
        <row r="18">
          <cell r="M18">
            <v>6</v>
          </cell>
          <cell r="R18">
            <v>0.99999289396057556</v>
          </cell>
          <cell r="S18">
            <v>-75.143948719088201</v>
          </cell>
        </row>
        <row r="19">
          <cell r="M19">
            <v>10</v>
          </cell>
          <cell r="R19">
            <v>0.99998026137563323</v>
          </cell>
          <cell r="S19">
            <v>-80.956938920962315</v>
          </cell>
        </row>
        <row r="20">
          <cell r="M20">
            <v>20</v>
          </cell>
          <cell r="R20">
            <v>0.99992105251483365</v>
          </cell>
          <cell r="S20">
            <v>-85.450134690878912</v>
          </cell>
        </row>
        <row r="21">
          <cell r="M21">
            <v>35</v>
          </cell>
          <cell r="R21">
            <v>0.99975828236155284</v>
          </cell>
          <cell r="S21">
            <v>-87.396391708852761</v>
          </cell>
        </row>
        <row r="22">
          <cell r="M22">
            <v>60</v>
          </cell>
          <cell r="R22">
            <v>0.99929014504023617</v>
          </cell>
          <cell r="S22">
            <v>-88.480538552671376</v>
          </cell>
        </row>
        <row r="23">
          <cell r="M23">
            <v>100</v>
          </cell>
          <cell r="R23">
            <v>0.99803190450364498</v>
          </cell>
          <cell r="S23">
            <v>-89.088186330386165</v>
          </cell>
        </row>
        <row r="24">
          <cell r="M24">
            <v>200</v>
          </cell>
          <cell r="R24">
            <v>0.99219661539359161</v>
          </cell>
          <cell r="S24">
            <v>-89.544064297602176</v>
          </cell>
        </row>
        <row r="25">
          <cell r="M25">
            <v>350</v>
          </cell>
          <cell r="R25">
            <v>0.9766626038980073</v>
          </cell>
          <cell r="S25">
            <v>-89.739461609267494</v>
          </cell>
        </row>
        <row r="26">
          <cell r="M26">
            <v>600</v>
          </cell>
          <cell r="R26">
            <v>0.93571522027870502</v>
          </cell>
          <cell r="S26">
            <v>-89.848018580992715</v>
          </cell>
        </row>
        <row r="27">
          <cell r="M27">
            <v>1000</v>
          </cell>
          <cell r="R27">
            <v>0.84673301596483042</v>
          </cell>
          <cell r="S27">
            <v>-89.908811011716651</v>
          </cell>
        </row>
        <row r="28">
          <cell r="M28">
            <v>2000</v>
          </cell>
          <cell r="R28">
            <v>0.62267699229949991</v>
          </cell>
          <cell r="S28">
            <v>-89.954405476985315</v>
          </cell>
        </row>
        <row r="29">
          <cell r="M29">
            <v>3500</v>
          </cell>
          <cell r="R29">
            <v>0.41394096571269356</v>
          </cell>
          <cell r="S29">
            <v>-89.973945983144915</v>
          </cell>
        </row>
        <row r="30">
          <cell r="M30">
            <v>6000</v>
          </cell>
          <cell r="R30">
            <v>0.25639145895655385</v>
          </cell>
          <cell r="S30">
            <v>-89.984801822810113</v>
          </cell>
        </row>
        <row r="31">
          <cell r="M31">
            <v>10000</v>
          </cell>
          <cell r="R31">
            <v>0.15717672547758985</v>
          </cell>
          <cell r="S31">
            <v>-89.990881093549177</v>
          </cell>
        </row>
        <row r="32">
          <cell r="M32">
            <v>20000</v>
          </cell>
          <cell r="R32">
            <v>7.9326696843658534E-2</v>
          </cell>
          <cell r="S32">
            <v>-89.995440546745712</v>
          </cell>
        </row>
        <row r="33">
          <cell r="M33">
            <v>35000</v>
          </cell>
          <cell r="R33">
            <v>4.5425899770171994E-2</v>
          </cell>
          <cell r="S33">
            <v>-89.997394598136708</v>
          </cell>
        </row>
        <row r="34">
          <cell r="M34">
            <v>60000</v>
          </cell>
          <cell r="R34">
            <v>2.6516496729203566E-2</v>
          </cell>
          <cell r="S34">
            <v>-89.998480182245729</v>
          </cell>
        </row>
        <row r="35">
          <cell r="M35">
            <v>100000</v>
          </cell>
          <cell r="R35">
            <v>1.5913478971147699E-2</v>
          </cell>
          <cell r="S35">
            <v>-89.999088109347298</v>
          </cell>
        </row>
        <row r="36">
          <cell r="M36">
            <v>200000</v>
          </cell>
          <cell r="R36">
            <v>7.9574952014482853E-3</v>
          </cell>
          <cell r="S36">
            <v>-89.999544054673621</v>
          </cell>
        </row>
        <row r="37">
          <cell r="M37">
            <v>350000</v>
          </cell>
          <cell r="R37">
            <v>4.5472370751703725E-3</v>
          </cell>
          <cell r="S37">
            <v>-89.999739459813497</v>
          </cell>
        </row>
        <row r="38">
          <cell r="M38">
            <v>600000</v>
          </cell>
          <cell r="R38">
            <v>2.6525730528729552E-3</v>
          </cell>
          <cell r="S38">
            <v>-89.99984801822454</v>
          </cell>
        </row>
        <row r="39">
          <cell r="M39">
            <v>1000000</v>
          </cell>
          <cell r="R39">
            <v>1.5915474152018807E-3</v>
          </cell>
          <cell r="S39">
            <v>-89.999908810934727</v>
          </cell>
        </row>
      </sheetData>
      <sheetData sheetId="4">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5">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6">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24.452641740112799</v>
          </cell>
        </row>
        <row r="30">
          <cell r="M30">
            <v>6000</v>
          </cell>
          <cell r="R30">
            <v>0.96657302868129413</v>
          </cell>
          <cell r="S30">
            <v>14.856051280911808</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2.6036082911472422</v>
          </cell>
        </row>
        <row r="34">
          <cell r="M34">
            <v>60000</v>
          </cell>
          <cell r="R34">
            <v>0.99964837588084454</v>
          </cell>
          <cell r="S34">
            <v>1.5194614473286236</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7">
        <row r="14">
          <cell r="S14" t="str">
            <v>Gain[-]</v>
          </cell>
          <cell r="T14" t="str">
            <v>θ[°]</v>
          </cell>
        </row>
        <row r="15">
          <cell r="M15">
            <v>1</v>
          </cell>
          <cell r="S15">
            <v>3.9478363055376434E-7</v>
          </cell>
          <cell r="T15">
            <v>179.89200008527325</v>
          </cell>
        </row>
        <row r="16">
          <cell r="M16">
            <v>2</v>
          </cell>
          <cell r="S16">
            <v>1.5791279763901293E-6</v>
          </cell>
          <cell r="T16">
            <v>179.78400068218264</v>
          </cell>
        </row>
        <row r="17">
          <cell r="M17">
            <v>3.5</v>
          </cell>
          <cell r="S17">
            <v>4.8360243008258576E-6</v>
          </cell>
          <cell r="T17">
            <v>179.62200365602376</v>
          </cell>
        </row>
        <row r="18">
          <cell r="M18">
            <v>6</v>
          </cell>
          <cell r="S18">
            <v>1.4211523432659062E-5</v>
          </cell>
          <cell r="T18">
            <v>179.35201841797729</v>
          </cell>
        </row>
        <row r="19">
          <cell r="M19">
            <v>10</v>
          </cell>
          <cell r="S19">
            <v>3.9472963794841215E-5</v>
          </cell>
          <cell r="T19">
            <v>178.92008525958221</v>
          </cell>
        </row>
        <row r="20">
          <cell r="M20">
            <v>20</v>
          </cell>
          <cell r="S20">
            <v>1.5782646219760554E-4</v>
          </cell>
          <cell r="T20">
            <v>177.84068174571803</v>
          </cell>
        </row>
        <row r="21">
          <cell r="M21">
            <v>35</v>
          </cell>
          <cell r="S21">
            <v>4.8279405457533913E-4</v>
          </cell>
          <cell r="T21">
            <v>176.22364886405245</v>
          </cell>
        </row>
        <row r="22">
          <cell r="M22">
            <v>60</v>
          </cell>
          <cell r="S22">
            <v>1.414204372816472E-3</v>
          </cell>
          <cell r="T22">
            <v>173.53831246357225</v>
          </cell>
        </row>
        <row r="23">
          <cell r="M23">
            <v>100</v>
          </cell>
          <cell r="S23">
            <v>3.8943683093902682E-3</v>
          </cell>
          <cell r="T23">
            <v>169.28391926033353</v>
          </cell>
        </row>
        <row r="24">
          <cell r="M24">
            <v>200</v>
          </cell>
          <cell r="S24">
            <v>1.4983178562810878E-2</v>
          </cell>
          <cell r="T24">
            <v>159.04116946192519</v>
          </cell>
        </row>
        <row r="25">
          <cell r="M25">
            <v>350</v>
          </cell>
          <cell r="S25">
            <v>4.1764097402383835E-2</v>
          </cell>
          <cell r="T25">
            <v>145.26792747469355</v>
          </cell>
        </row>
        <row r="26">
          <cell r="M26">
            <v>600</v>
          </cell>
          <cell r="S26">
            <v>0.10011952925059257</v>
          </cell>
          <cell r="T26">
            <v>127.18142358772282</v>
          </cell>
        </row>
        <row r="27">
          <cell r="M27">
            <v>1000</v>
          </cell>
          <cell r="S27">
            <v>0.199412811897765</v>
          </cell>
          <cell r="T27">
            <v>107.80062803350749</v>
          </cell>
        </row>
        <row r="28">
          <cell r="M28">
            <v>2000</v>
          </cell>
          <cell r="S28">
            <v>0.4140221818562711</v>
          </cell>
          <cell r="T28">
            <v>81.266452457422915</v>
          </cell>
        </row>
        <row r="29">
          <cell r="M29">
            <v>3500</v>
          </cell>
          <cell r="S29">
            <v>0.63369847158379056</v>
          </cell>
          <cell r="T29">
            <v>59.823619559606932</v>
          </cell>
        </row>
        <row r="30">
          <cell r="M30">
            <v>6000</v>
          </cell>
          <cell r="S30">
            <v>0.81718212111797117</v>
          </cell>
          <cell r="T30">
            <v>40.563686649670444</v>
          </cell>
        </row>
        <row r="31">
          <cell r="M31">
            <v>10000</v>
          </cell>
          <cell r="S31">
            <v>0.92137386782108033</v>
          </cell>
          <cell r="T31">
            <v>26.099007671931382</v>
          </cell>
        </row>
        <row r="32">
          <cell r="M32">
            <v>20000</v>
          </cell>
          <cell r="S32">
            <v>0.97852786428668725</v>
          </cell>
          <cell r="T32">
            <v>13.509484334297861</v>
          </cell>
        </row>
        <row r="33">
          <cell r="M33">
            <v>35000</v>
          </cell>
          <cell r="S33">
            <v>0.99283831070844197</v>
          </cell>
          <cell r="T33">
            <v>7.7841525184775602</v>
          </cell>
        </row>
        <row r="34">
          <cell r="M34">
            <v>60000</v>
          </cell>
          <cell r="S34">
            <v>0.9975461465393165</v>
          </cell>
          <cell r="T34">
            <v>4.5530554712941713</v>
          </cell>
        </row>
        <row r="35">
          <cell r="M35">
            <v>100000</v>
          </cell>
          <cell r="S35">
            <v>0.99911458489160421</v>
          </cell>
          <cell r="T35">
            <v>2.7342874882797683</v>
          </cell>
        </row>
        <row r="36">
          <cell r="M36">
            <v>200000</v>
          </cell>
          <cell r="S36">
            <v>0.99977843156632462</v>
          </cell>
          <cell r="T36">
            <v>1.3676627856859302</v>
          </cell>
        </row>
        <row r="37">
          <cell r="M37">
            <v>350000</v>
          </cell>
          <cell r="S37">
            <v>0.99992763536790219</v>
          </cell>
          <cell r="T37">
            <v>0.78158823789114262</v>
          </cell>
        </row>
        <row r="38">
          <cell r="M38">
            <v>600000</v>
          </cell>
          <cell r="S38">
            <v>0.99997537420834059</v>
          </cell>
          <cell r="T38">
            <v>0.45593891033670264</v>
          </cell>
        </row>
        <row r="39">
          <cell r="M39">
            <v>1000000</v>
          </cell>
          <cell r="S39">
            <v>0.99999113451111998</v>
          </cell>
          <cell r="T39">
            <v>0.27356580994110069</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6274-8FCC-45AB-8817-0937BF5DF595}">
  <dimension ref="A1:Y39"/>
  <sheetViews>
    <sheetView showGridLines="0" tabSelected="1" view="pageBreakPreview" zoomScaleNormal="100" zoomScaleSheetLayoutView="100" workbookViewId="0">
      <selection activeCell="V15" sqref="V15:W15"/>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8" width="7.19921875" style="4"/>
    <col min="19" max="19" width="8.3984375" style="4" bestFit="1" customWidth="1"/>
    <col min="20" max="20" width="7.19921875" style="4"/>
    <col min="21" max="21" width="1.09765625" style="4" customWidth="1"/>
    <col min="22" max="16384" width="7.19921875" style="4"/>
  </cols>
  <sheetData>
    <row r="1" spans="1:25">
      <c r="A1" s="3" t="s">
        <v>21</v>
      </c>
    </row>
    <row r="2" spans="1:25">
      <c r="A2" s="4"/>
      <c r="B2" s="2" t="s">
        <v>3</v>
      </c>
    </row>
    <row r="3" spans="1:25">
      <c r="A3" s="4"/>
    </row>
    <row r="11" spans="1:25">
      <c r="X11" s="7"/>
      <c r="Y11" s="4" t="s">
        <v>7</v>
      </c>
    </row>
    <row r="12" spans="1:25">
      <c r="X12" s="9"/>
      <c r="Y12" s="4" t="s">
        <v>8</v>
      </c>
    </row>
    <row r="14" spans="1:25">
      <c r="M14" s="10" t="s">
        <v>9</v>
      </c>
      <c r="N14" s="10" t="s">
        <v>10</v>
      </c>
      <c r="O14" s="6" t="s">
        <v>12</v>
      </c>
      <c r="P14" s="6" t="s">
        <v>20</v>
      </c>
      <c r="Q14" s="6" t="s">
        <v>11</v>
      </c>
      <c r="R14" s="6" t="s">
        <v>19</v>
      </c>
      <c r="S14" s="10" t="s">
        <v>13</v>
      </c>
      <c r="T14" s="6" t="s">
        <v>14</v>
      </c>
      <c r="V14" s="10" t="s">
        <v>15</v>
      </c>
      <c r="W14" s="10" t="s">
        <v>16</v>
      </c>
      <c r="X14" s="10" t="s">
        <v>17</v>
      </c>
      <c r="Y14" s="10" t="s">
        <v>18</v>
      </c>
    </row>
    <row r="15" spans="1:25">
      <c r="M15" s="11">
        <v>1</v>
      </c>
      <c r="N15" s="12">
        <f>2*PI()*M15</f>
        <v>6.2831853071795862</v>
      </c>
      <c r="O15" s="11">
        <f>10^-6</f>
        <v>9.9999999999999995E-7</v>
      </c>
      <c r="P15" s="11">
        <f>10^-6</f>
        <v>9.9999999999999995E-7</v>
      </c>
      <c r="Q15" s="11">
        <v>100</v>
      </c>
      <c r="R15" s="11">
        <v>100</v>
      </c>
      <c r="S15" s="13">
        <f>(N15^2/SQRT(N15^2*(1/Q15/O15+1/O15/R15+1/R15/P15)^2+(1/Q15/O15/R15/P15-N15^2)^2))</f>
        <v>3.9478363055376434E-7</v>
      </c>
      <c r="T15" s="13">
        <f>180/PI()*ATAN2(O15*P15*Q15*R15*N15^2-1,N15*(O15*Q15+P15*(Q15+R15)))</f>
        <v>179.89200008527325</v>
      </c>
      <c r="V15" s="14">
        <v>1</v>
      </c>
      <c r="W15" s="14">
        <v>0</v>
      </c>
      <c r="X15" s="15">
        <f t="shared" ref="X15:X39" si="0">S15*(V15-W15)+W15</f>
        <v>3.9478363055376434E-7</v>
      </c>
      <c r="Y15" s="8">
        <f>20*LOG10(S15)</f>
        <v>-128.07281726734072</v>
      </c>
    </row>
    <row r="16" spans="1:25">
      <c r="M16" s="11">
        <v>2</v>
      </c>
      <c r="N16" s="12">
        <f>2*PI()*M16</f>
        <v>12.566370614359172</v>
      </c>
      <c r="O16" s="8">
        <f>O15</f>
        <v>9.9999999999999995E-7</v>
      </c>
      <c r="P16" s="8">
        <f t="shared" ref="P16:R21" si="1">P15</f>
        <v>9.9999999999999995E-7</v>
      </c>
      <c r="Q16" s="8">
        <f t="shared" si="1"/>
        <v>100</v>
      </c>
      <c r="R16" s="8">
        <f t="shared" si="1"/>
        <v>100</v>
      </c>
      <c r="S16" s="13">
        <f t="shared" ref="S16:S39" si="2">(N16^2/SQRT(N16^2*(1/Q16/O16+1/O16/R16+1/R16/P16)^2+(1/Q16/O16/R16/P16-N16^2)^2))</f>
        <v>1.5791279763901293E-6</v>
      </c>
      <c r="T16" s="13">
        <f t="shared" ref="T16:T39" si="3">180/PI()*ATAN2(O16*P16*Q16*R16*N16^2-1,N16*(O16*Q16+P16*(Q16+R16)))</f>
        <v>179.78400068218264</v>
      </c>
      <c r="V16" s="16">
        <f t="shared" ref="V16:W31" si="4">V15</f>
        <v>1</v>
      </c>
      <c r="W16" s="16">
        <f t="shared" si="4"/>
        <v>0</v>
      </c>
      <c r="X16" s="15">
        <f t="shared" si="0"/>
        <v>1.5791279763901293E-6</v>
      </c>
      <c r="Y16" s="8">
        <f t="shared" ref="Y16:Y39" si="5">20*LOG10(S16)</f>
        <v>-116.03165344558663</v>
      </c>
    </row>
    <row r="17" spans="13:25">
      <c r="M17" s="11">
        <v>3.5</v>
      </c>
      <c r="N17" s="12">
        <f>2*PI()*M17</f>
        <v>21.991148575128552</v>
      </c>
      <c r="O17" s="8">
        <f t="shared" ref="O17:R32" si="6">O16</f>
        <v>9.9999999999999995E-7</v>
      </c>
      <c r="P17" s="8">
        <f t="shared" si="1"/>
        <v>9.9999999999999995E-7</v>
      </c>
      <c r="Q17" s="8">
        <f t="shared" si="1"/>
        <v>100</v>
      </c>
      <c r="R17" s="8">
        <f t="shared" si="1"/>
        <v>100</v>
      </c>
      <c r="S17" s="13">
        <f t="shared" si="2"/>
        <v>4.8360243008258576E-6</v>
      </c>
      <c r="T17" s="13">
        <f t="shared" si="3"/>
        <v>179.62200365602376</v>
      </c>
      <c r="V17" s="16">
        <f t="shared" si="4"/>
        <v>1</v>
      </c>
      <c r="W17" s="16">
        <f t="shared" si="4"/>
        <v>0</v>
      </c>
      <c r="X17" s="15">
        <f t="shared" si="0"/>
        <v>4.8360243008258576E-6</v>
      </c>
      <c r="Y17" s="8">
        <f t="shared" si="5"/>
        <v>-106.3102305098727</v>
      </c>
    </row>
    <row r="18" spans="13:25">
      <c r="M18" s="11">
        <v>6</v>
      </c>
      <c r="N18" s="12">
        <f t="shared" ref="N18:N39" si="7">2*PI()*M18</f>
        <v>37.699111843077517</v>
      </c>
      <c r="O18" s="8">
        <f t="shared" si="6"/>
        <v>9.9999999999999995E-7</v>
      </c>
      <c r="P18" s="8">
        <f t="shared" si="1"/>
        <v>9.9999999999999995E-7</v>
      </c>
      <c r="Q18" s="8">
        <f t="shared" si="1"/>
        <v>100</v>
      </c>
      <c r="R18" s="8">
        <f t="shared" si="1"/>
        <v>100</v>
      </c>
      <c r="S18" s="13">
        <f t="shared" si="2"/>
        <v>1.4211523432659062E-5</v>
      </c>
      <c r="T18" s="13">
        <f t="shared" si="3"/>
        <v>179.35201841797729</v>
      </c>
      <c r="V18" s="16">
        <f t="shared" si="4"/>
        <v>1</v>
      </c>
      <c r="W18" s="16">
        <f t="shared" si="4"/>
        <v>0</v>
      </c>
      <c r="X18" s="15">
        <f t="shared" si="0"/>
        <v>1.4211523432659062E-5</v>
      </c>
      <c r="Y18" s="8">
        <f t="shared" si="5"/>
        <v>-96.947187290241089</v>
      </c>
    </row>
    <row r="19" spans="13:25">
      <c r="M19" s="11">
        <v>10</v>
      </c>
      <c r="N19" s="12">
        <f t="shared" si="7"/>
        <v>62.831853071795862</v>
      </c>
      <c r="O19" s="8">
        <f t="shared" si="6"/>
        <v>9.9999999999999995E-7</v>
      </c>
      <c r="P19" s="8">
        <f t="shared" si="1"/>
        <v>9.9999999999999995E-7</v>
      </c>
      <c r="Q19" s="8">
        <f t="shared" si="1"/>
        <v>100</v>
      </c>
      <c r="R19" s="8">
        <f t="shared" si="1"/>
        <v>100</v>
      </c>
      <c r="S19" s="13">
        <f t="shared" si="2"/>
        <v>3.9472963794841215E-5</v>
      </c>
      <c r="T19" s="13">
        <f t="shared" si="3"/>
        <v>178.92008525958221</v>
      </c>
      <c r="V19" s="16">
        <f t="shared" si="4"/>
        <v>1</v>
      </c>
      <c r="W19" s="16">
        <f t="shared" si="4"/>
        <v>0</v>
      </c>
      <c r="X19" s="15">
        <f t="shared" si="0"/>
        <v>3.9472963794841215E-5</v>
      </c>
      <c r="Y19" s="8">
        <f t="shared" si="5"/>
        <v>-88.074005274764545</v>
      </c>
    </row>
    <row r="20" spans="13:25">
      <c r="M20" s="11">
        <v>20</v>
      </c>
      <c r="N20" s="12">
        <f t="shared" si="7"/>
        <v>125.66370614359172</v>
      </c>
      <c r="O20" s="8">
        <f t="shared" si="6"/>
        <v>9.9999999999999995E-7</v>
      </c>
      <c r="P20" s="8">
        <f t="shared" si="1"/>
        <v>9.9999999999999995E-7</v>
      </c>
      <c r="Q20" s="8">
        <f t="shared" si="1"/>
        <v>100</v>
      </c>
      <c r="R20" s="8">
        <f t="shared" si="1"/>
        <v>100</v>
      </c>
      <c r="S20" s="13">
        <f t="shared" si="2"/>
        <v>1.5782646219760554E-4</v>
      </c>
      <c r="T20" s="13">
        <f t="shared" si="3"/>
        <v>177.84068174571803</v>
      </c>
      <c r="V20" s="16">
        <f t="shared" si="4"/>
        <v>1</v>
      </c>
      <c r="W20" s="16">
        <f t="shared" si="4"/>
        <v>0</v>
      </c>
      <c r="X20" s="15">
        <f t="shared" si="0"/>
        <v>1.5782646219760554E-4</v>
      </c>
      <c r="Y20" s="8">
        <f t="shared" si="5"/>
        <v>-76.0364035684253</v>
      </c>
    </row>
    <row r="21" spans="13:25">
      <c r="M21" s="11">
        <v>35</v>
      </c>
      <c r="N21" s="12">
        <f t="shared" si="7"/>
        <v>219.91148575128551</v>
      </c>
      <c r="O21" s="8">
        <f t="shared" si="6"/>
        <v>9.9999999999999995E-7</v>
      </c>
      <c r="P21" s="8">
        <f t="shared" si="1"/>
        <v>9.9999999999999995E-7</v>
      </c>
      <c r="Q21" s="8">
        <f t="shared" si="1"/>
        <v>100</v>
      </c>
      <c r="R21" s="8">
        <f t="shared" si="1"/>
        <v>100</v>
      </c>
      <c r="S21" s="13">
        <f t="shared" si="2"/>
        <v>4.8279405457533913E-4</v>
      </c>
      <c r="T21" s="13">
        <f t="shared" si="3"/>
        <v>176.22364886405245</v>
      </c>
      <c r="V21" s="16">
        <f t="shared" si="4"/>
        <v>1</v>
      </c>
      <c r="W21" s="16">
        <f t="shared" si="4"/>
        <v>0</v>
      </c>
      <c r="X21" s="15">
        <f t="shared" si="0"/>
        <v>4.8279405457533913E-4</v>
      </c>
      <c r="Y21" s="8">
        <f t="shared" si="5"/>
        <v>-66.324761734253556</v>
      </c>
    </row>
    <row r="22" spans="13:25">
      <c r="M22" s="11">
        <v>60</v>
      </c>
      <c r="N22" s="12">
        <f t="shared" si="7"/>
        <v>376.99111843077515</v>
      </c>
      <c r="O22" s="8">
        <f t="shared" si="6"/>
        <v>9.9999999999999995E-7</v>
      </c>
      <c r="P22" s="8">
        <f t="shared" si="6"/>
        <v>9.9999999999999995E-7</v>
      </c>
      <c r="Q22" s="8">
        <f t="shared" si="6"/>
        <v>100</v>
      </c>
      <c r="R22" s="8">
        <f t="shared" si="6"/>
        <v>100</v>
      </c>
      <c r="S22" s="13">
        <f t="shared" si="2"/>
        <v>1.414204372816472E-3</v>
      </c>
      <c r="T22" s="13">
        <f t="shared" si="3"/>
        <v>173.53831246357225</v>
      </c>
      <c r="V22" s="16">
        <f t="shared" si="4"/>
        <v>1</v>
      </c>
      <c r="W22" s="16">
        <f t="shared" si="4"/>
        <v>0</v>
      </c>
      <c r="X22" s="15">
        <f t="shared" si="0"/>
        <v>1.414204372816472E-3</v>
      </c>
      <c r="Y22" s="8">
        <f t="shared" si="5"/>
        <v>-56.989756484435361</v>
      </c>
    </row>
    <row r="23" spans="13:25">
      <c r="M23" s="11">
        <v>100</v>
      </c>
      <c r="N23" s="12">
        <f t="shared" si="7"/>
        <v>628.31853071795865</v>
      </c>
      <c r="O23" s="8">
        <f t="shared" si="6"/>
        <v>9.9999999999999995E-7</v>
      </c>
      <c r="P23" s="8">
        <f t="shared" si="6"/>
        <v>9.9999999999999995E-7</v>
      </c>
      <c r="Q23" s="8">
        <f t="shared" si="6"/>
        <v>100</v>
      </c>
      <c r="R23" s="8">
        <f t="shared" si="6"/>
        <v>100</v>
      </c>
      <c r="S23" s="13">
        <f t="shared" si="2"/>
        <v>3.8943683093902682E-3</v>
      </c>
      <c r="T23" s="13">
        <f t="shared" si="3"/>
        <v>169.28391926033353</v>
      </c>
      <c r="V23" s="16">
        <f t="shared" si="4"/>
        <v>1</v>
      </c>
      <c r="W23" s="16">
        <f t="shared" si="4"/>
        <v>0</v>
      </c>
      <c r="X23" s="15">
        <f t="shared" si="0"/>
        <v>3.8943683093902682E-3</v>
      </c>
      <c r="Y23" s="8">
        <f t="shared" si="5"/>
        <v>-48.191259550558378</v>
      </c>
    </row>
    <row r="24" spans="13:25">
      <c r="M24" s="11">
        <v>200</v>
      </c>
      <c r="N24" s="12">
        <f t="shared" si="7"/>
        <v>1256.6370614359173</v>
      </c>
      <c r="O24" s="8">
        <f t="shared" si="6"/>
        <v>9.9999999999999995E-7</v>
      </c>
      <c r="P24" s="8">
        <f t="shared" si="6"/>
        <v>9.9999999999999995E-7</v>
      </c>
      <c r="Q24" s="8">
        <f t="shared" si="6"/>
        <v>100</v>
      </c>
      <c r="R24" s="8">
        <f t="shared" si="6"/>
        <v>100</v>
      </c>
      <c r="S24" s="13">
        <f t="shared" si="2"/>
        <v>1.4983178562810878E-2</v>
      </c>
      <c r="T24" s="13">
        <f t="shared" si="3"/>
        <v>159.04116946192519</v>
      </c>
      <c r="V24" s="16">
        <f t="shared" si="4"/>
        <v>1</v>
      </c>
      <c r="W24" s="16">
        <f t="shared" si="4"/>
        <v>0</v>
      </c>
      <c r="X24" s="15">
        <f t="shared" si="0"/>
        <v>1.4983178562810878E-2</v>
      </c>
      <c r="Y24" s="8">
        <f t="shared" si="5"/>
        <v>-36.487920894473504</v>
      </c>
    </row>
    <row r="25" spans="13:25">
      <c r="M25" s="11">
        <v>350</v>
      </c>
      <c r="N25" s="12">
        <f t="shared" si="7"/>
        <v>2199.114857512855</v>
      </c>
      <c r="O25" s="8">
        <f t="shared" si="6"/>
        <v>9.9999999999999995E-7</v>
      </c>
      <c r="P25" s="8">
        <f t="shared" si="6"/>
        <v>9.9999999999999995E-7</v>
      </c>
      <c r="Q25" s="8">
        <f t="shared" si="6"/>
        <v>100</v>
      </c>
      <c r="R25" s="8">
        <f t="shared" si="6"/>
        <v>100</v>
      </c>
      <c r="S25" s="13">
        <f t="shared" si="2"/>
        <v>4.1764097402383835E-2</v>
      </c>
      <c r="T25" s="13">
        <f t="shared" si="3"/>
        <v>145.26792747469355</v>
      </c>
      <c r="V25" s="16">
        <f t="shared" si="4"/>
        <v>1</v>
      </c>
      <c r="W25" s="16">
        <f t="shared" si="4"/>
        <v>0</v>
      </c>
      <c r="X25" s="15">
        <f t="shared" si="0"/>
        <v>4.1764097402383835E-2</v>
      </c>
      <c r="Y25" s="8">
        <f t="shared" si="5"/>
        <v>-27.583938000905256</v>
      </c>
    </row>
    <row r="26" spans="13:25">
      <c r="M26" s="11">
        <v>600</v>
      </c>
      <c r="N26" s="12">
        <f t="shared" si="7"/>
        <v>3769.9111843077517</v>
      </c>
      <c r="O26" s="8">
        <f t="shared" si="6"/>
        <v>9.9999999999999995E-7</v>
      </c>
      <c r="P26" s="8">
        <f t="shared" si="6"/>
        <v>9.9999999999999995E-7</v>
      </c>
      <c r="Q26" s="8">
        <f t="shared" si="6"/>
        <v>100</v>
      </c>
      <c r="R26" s="8">
        <f t="shared" si="6"/>
        <v>100</v>
      </c>
      <c r="S26" s="13">
        <f t="shared" si="2"/>
        <v>0.10011952925059257</v>
      </c>
      <c r="T26" s="13">
        <f t="shared" si="3"/>
        <v>127.18142358772282</v>
      </c>
      <c r="V26" s="16">
        <f t="shared" si="4"/>
        <v>1</v>
      </c>
      <c r="W26" s="16">
        <f t="shared" si="4"/>
        <v>0</v>
      </c>
      <c r="X26" s="15">
        <f t="shared" si="0"/>
        <v>0.10011952925059257</v>
      </c>
      <c r="Y26" s="8">
        <f t="shared" si="5"/>
        <v>-19.989624021138582</v>
      </c>
    </row>
    <row r="27" spans="13:25">
      <c r="M27" s="11">
        <v>1000</v>
      </c>
      <c r="N27" s="12">
        <f t="shared" si="7"/>
        <v>6283.1853071795858</v>
      </c>
      <c r="O27" s="8">
        <f t="shared" si="6"/>
        <v>9.9999999999999995E-7</v>
      </c>
      <c r="P27" s="8">
        <f t="shared" si="6"/>
        <v>9.9999999999999995E-7</v>
      </c>
      <c r="Q27" s="8">
        <f t="shared" si="6"/>
        <v>100</v>
      </c>
      <c r="R27" s="8">
        <f t="shared" si="6"/>
        <v>100</v>
      </c>
      <c r="S27" s="13">
        <f t="shared" si="2"/>
        <v>0.199412811897765</v>
      </c>
      <c r="T27" s="13">
        <f t="shared" si="3"/>
        <v>107.80062803350749</v>
      </c>
      <c r="V27" s="16">
        <f t="shared" si="4"/>
        <v>1</v>
      </c>
      <c r="W27" s="16">
        <f t="shared" si="4"/>
        <v>0</v>
      </c>
      <c r="X27" s="15">
        <f t="shared" si="0"/>
        <v>0.199412811897765</v>
      </c>
      <c r="Y27" s="8">
        <f t="shared" si="5"/>
        <v>-14.004938850501748</v>
      </c>
    </row>
    <row r="28" spans="13:25">
      <c r="M28" s="11">
        <v>2000</v>
      </c>
      <c r="N28" s="12">
        <f t="shared" si="7"/>
        <v>12566.370614359172</v>
      </c>
      <c r="O28" s="8">
        <f t="shared" si="6"/>
        <v>9.9999999999999995E-7</v>
      </c>
      <c r="P28" s="8">
        <f t="shared" si="6"/>
        <v>9.9999999999999995E-7</v>
      </c>
      <c r="Q28" s="8">
        <f t="shared" si="6"/>
        <v>100</v>
      </c>
      <c r="R28" s="8">
        <f t="shared" si="6"/>
        <v>100</v>
      </c>
      <c r="S28" s="13">
        <f t="shared" si="2"/>
        <v>0.4140221818562711</v>
      </c>
      <c r="T28" s="13">
        <f t="shared" si="3"/>
        <v>81.266452457422915</v>
      </c>
      <c r="V28" s="16">
        <f t="shared" si="4"/>
        <v>1</v>
      </c>
      <c r="W28" s="16">
        <f t="shared" si="4"/>
        <v>0</v>
      </c>
      <c r="X28" s="15">
        <f t="shared" si="0"/>
        <v>0.4140221818562711</v>
      </c>
      <c r="Y28" s="8">
        <f t="shared" si="5"/>
        <v>-7.6595278056154097</v>
      </c>
    </row>
    <row r="29" spans="13:25">
      <c r="M29" s="11">
        <v>3500</v>
      </c>
      <c r="N29" s="12">
        <f t="shared" si="7"/>
        <v>21991.148575128551</v>
      </c>
      <c r="O29" s="8">
        <f t="shared" si="6"/>
        <v>9.9999999999999995E-7</v>
      </c>
      <c r="P29" s="8">
        <f t="shared" si="6"/>
        <v>9.9999999999999995E-7</v>
      </c>
      <c r="Q29" s="8">
        <f t="shared" si="6"/>
        <v>100</v>
      </c>
      <c r="R29" s="8">
        <f t="shared" si="6"/>
        <v>100</v>
      </c>
      <c r="S29" s="13">
        <f t="shared" si="2"/>
        <v>0.63369847158379056</v>
      </c>
      <c r="T29" s="13">
        <f t="shared" si="3"/>
        <v>59.823619559606932</v>
      </c>
      <c r="V29" s="16">
        <f t="shared" si="4"/>
        <v>1</v>
      </c>
      <c r="W29" s="16">
        <f t="shared" si="4"/>
        <v>0</v>
      </c>
      <c r="X29" s="15">
        <f t="shared" si="0"/>
        <v>0.63369847158379056</v>
      </c>
      <c r="Y29" s="8">
        <f t="shared" si="5"/>
        <v>-3.9623468069516168</v>
      </c>
    </row>
    <row r="30" spans="13:25">
      <c r="M30" s="11">
        <v>6000</v>
      </c>
      <c r="N30" s="12">
        <f t="shared" si="7"/>
        <v>37699.111843077517</v>
      </c>
      <c r="O30" s="8">
        <f t="shared" si="6"/>
        <v>9.9999999999999995E-7</v>
      </c>
      <c r="P30" s="8">
        <f t="shared" si="6"/>
        <v>9.9999999999999995E-7</v>
      </c>
      <c r="Q30" s="8">
        <f t="shared" si="6"/>
        <v>100</v>
      </c>
      <c r="R30" s="8">
        <f t="shared" si="6"/>
        <v>100</v>
      </c>
      <c r="S30" s="13">
        <f t="shared" si="2"/>
        <v>0.81718212111797117</v>
      </c>
      <c r="T30" s="13">
        <f t="shared" si="3"/>
        <v>40.563686649670444</v>
      </c>
      <c r="V30" s="16">
        <f t="shared" si="4"/>
        <v>1</v>
      </c>
      <c r="W30" s="16">
        <f t="shared" si="4"/>
        <v>0</v>
      </c>
      <c r="X30" s="15">
        <f t="shared" si="0"/>
        <v>0.81718212111797117</v>
      </c>
      <c r="Y30" s="8">
        <f t="shared" si="5"/>
        <v>-1.7536228746818607</v>
      </c>
    </row>
    <row r="31" spans="13:25">
      <c r="M31" s="11">
        <v>10000</v>
      </c>
      <c r="N31" s="12">
        <f t="shared" si="7"/>
        <v>62831.853071795864</v>
      </c>
      <c r="O31" s="8">
        <f t="shared" si="6"/>
        <v>9.9999999999999995E-7</v>
      </c>
      <c r="P31" s="8">
        <f t="shared" si="6"/>
        <v>9.9999999999999995E-7</v>
      </c>
      <c r="Q31" s="8">
        <f t="shared" si="6"/>
        <v>100</v>
      </c>
      <c r="R31" s="8">
        <f t="shared" si="6"/>
        <v>100</v>
      </c>
      <c r="S31" s="13">
        <f t="shared" si="2"/>
        <v>0.92137386782108033</v>
      </c>
      <c r="T31" s="13">
        <f t="shared" si="3"/>
        <v>26.099007671931382</v>
      </c>
      <c r="V31" s="16">
        <f t="shared" si="4"/>
        <v>1</v>
      </c>
      <c r="W31" s="16">
        <f t="shared" si="4"/>
        <v>0</v>
      </c>
      <c r="X31" s="15">
        <f t="shared" si="0"/>
        <v>0.92137386782108033</v>
      </c>
      <c r="Y31" s="8">
        <f t="shared" si="5"/>
        <v>-0.71128218900877349</v>
      </c>
    </row>
    <row r="32" spans="13:25">
      <c r="M32" s="11">
        <v>20000</v>
      </c>
      <c r="N32" s="12">
        <f t="shared" si="7"/>
        <v>125663.70614359173</v>
      </c>
      <c r="O32" s="8">
        <f t="shared" si="6"/>
        <v>9.9999999999999995E-7</v>
      </c>
      <c r="P32" s="8">
        <f t="shared" si="6"/>
        <v>9.9999999999999995E-7</v>
      </c>
      <c r="Q32" s="8">
        <f t="shared" si="6"/>
        <v>100</v>
      </c>
      <c r="R32" s="8">
        <f t="shared" si="6"/>
        <v>100</v>
      </c>
      <c r="S32" s="13">
        <f t="shared" si="2"/>
        <v>0.97852786428668725</v>
      </c>
      <c r="T32" s="13">
        <f t="shared" si="3"/>
        <v>13.509484334297861</v>
      </c>
      <c r="V32" s="16">
        <f t="shared" ref="V32:W39" si="8">V31</f>
        <v>1</v>
      </c>
      <c r="W32" s="16">
        <f t="shared" si="8"/>
        <v>0</v>
      </c>
      <c r="X32" s="15">
        <f t="shared" si="0"/>
        <v>0.97852786428668725</v>
      </c>
      <c r="Y32" s="8">
        <f t="shared" si="5"/>
        <v>-0.18853605962594494</v>
      </c>
    </row>
    <row r="33" spans="13:25">
      <c r="M33" s="11">
        <v>35000</v>
      </c>
      <c r="N33" s="12">
        <f t="shared" si="7"/>
        <v>219911.48575128551</v>
      </c>
      <c r="O33" s="8">
        <f t="shared" ref="O33:R39" si="9">O32</f>
        <v>9.9999999999999995E-7</v>
      </c>
      <c r="P33" s="8">
        <f t="shared" si="9"/>
        <v>9.9999999999999995E-7</v>
      </c>
      <c r="Q33" s="8">
        <f t="shared" si="9"/>
        <v>100</v>
      </c>
      <c r="R33" s="8">
        <f t="shared" si="9"/>
        <v>100</v>
      </c>
      <c r="S33" s="13">
        <f t="shared" si="2"/>
        <v>0.99283831070844197</v>
      </c>
      <c r="T33" s="13">
        <f t="shared" si="3"/>
        <v>7.7841525184775602</v>
      </c>
      <c r="V33" s="16">
        <f t="shared" si="8"/>
        <v>1</v>
      </c>
      <c r="W33" s="16">
        <f t="shared" si="8"/>
        <v>0</v>
      </c>
      <c r="X33" s="15">
        <f t="shared" si="0"/>
        <v>0.99283831070844197</v>
      </c>
      <c r="Y33" s="8">
        <f t="shared" si="5"/>
        <v>-6.2429460801725012E-2</v>
      </c>
    </row>
    <row r="34" spans="13:25">
      <c r="M34" s="11">
        <v>60000</v>
      </c>
      <c r="N34" s="12">
        <f t="shared" si="7"/>
        <v>376991.11843077518</v>
      </c>
      <c r="O34" s="8">
        <f t="shared" si="9"/>
        <v>9.9999999999999995E-7</v>
      </c>
      <c r="P34" s="8">
        <f t="shared" si="9"/>
        <v>9.9999999999999995E-7</v>
      </c>
      <c r="Q34" s="8">
        <f t="shared" si="9"/>
        <v>100</v>
      </c>
      <c r="R34" s="8">
        <f t="shared" si="9"/>
        <v>100</v>
      </c>
      <c r="S34" s="13">
        <f t="shared" si="2"/>
        <v>0.9975461465393165</v>
      </c>
      <c r="T34" s="13">
        <f t="shared" si="3"/>
        <v>4.5530554712941713</v>
      </c>
      <c r="V34" s="16">
        <f t="shared" si="8"/>
        <v>1</v>
      </c>
      <c r="W34" s="16">
        <f t="shared" si="8"/>
        <v>0</v>
      </c>
      <c r="X34" s="15">
        <f t="shared" si="0"/>
        <v>0.9975461465393165</v>
      </c>
      <c r="Y34" s="8">
        <f t="shared" si="5"/>
        <v>-2.1340093800248573E-2</v>
      </c>
    </row>
    <row r="35" spans="13:25">
      <c r="M35" s="11">
        <v>100000</v>
      </c>
      <c r="N35" s="12">
        <f t="shared" si="7"/>
        <v>628318.53071795858</v>
      </c>
      <c r="O35" s="8">
        <f t="shared" si="9"/>
        <v>9.9999999999999995E-7</v>
      </c>
      <c r="P35" s="8">
        <f t="shared" si="9"/>
        <v>9.9999999999999995E-7</v>
      </c>
      <c r="Q35" s="8">
        <f t="shared" si="9"/>
        <v>100</v>
      </c>
      <c r="R35" s="8">
        <f t="shared" si="9"/>
        <v>100</v>
      </c>
      <c r="S35" s="13">
        <f t="shared" si="2"/>
        <v>0.99911458489160421</v>
      </c>
      <c r="T35" s="13">
        <f t="shared" si="3"/>
        <v>2.7342874882797683</v>
      </c>
      <c r="V35" s="16">
        <f t="shared" si="8"/>
        <v>1</v>
      </c>
      <c r="W35" s="16">
        <f t="shared" si="8"/>
        <v>0</v>
      </c>
      <c r="X35" s="15">
        <f t="shared" si="0"/>
        <v>0.99911458489160421</v>
      </c>
      <c r="Y35" s="8">
        <f t="shared" si="5"/>
        <v>-7.694024621096418E-3</v>
      </c>
    </row>
    <row r="36" spans="13:25">
      <c r="M36" s="11">
        <v>200000</v>
      </c>
      <c r="N36" s="12">
        <f t="shared" si="7"/>
        <v>1256637.0614359172</v>
      </c>
      <c r="O36" s="8">
        <f t="shared" si="9"/>
        <v>9.9999999999999995E-7</v>
      </c>
      <c r="P36" s="8">
        <f t="shared" si="9"/>
        <v>9.9999999999999995E-7</v>
      </c>
      <c r="Q36" s="8">
        <f t="shared" si="9"/>
        <v>100</v>
      </c>
      <c r="R36" s="8">
        <f t="shared" si="9"/>
        <v>100</v>
      </c>
      <c r="S36" s="13">
        <f t="shared" si="2"/>
        <v>0.99977843156632462</v>
      </c>
      <c r="T36" s="13">
        <f t="shared" si="3"/>
        <v>1.3676627856859302</v>
      </c>
      <c r="V36" s="16">
        <f t="shared" si="8"/>
        <v>1</v>
      </c>
      <c r="W36" s="16">
        <f t="shared" si="8"/>
        <v>0</v>
      </c>
      <c r="X36" s="15">
        <f t="shared" si="0"/>
        <v>0.99977843156632462</v>
      </c>
      <c r="Y36" s="8">
        <f t="shared" si="5"/>
        <v>-1.9247322000077159E-3</v>
      </c>
    </row>
    <row r="37" spans="13:25">
      <c r="M37" s="11">
        <v>350000</v>
      </c>
      <c r="N37" s="12">
        <f t="shared" si="7"/>
        <v>2199114.857512855</v>
      </c>
      <c r="O37" s="8">
        <f t="shared" si="9"/>
        <v>9.9999999999999995E-7</v>
      </c>
      <c r="P37" s="8">
        <f t="shared" si="9"/>
        <v>9.9999999999999995E-7</v>
      </c>
      <c r="Q37" s="8">
        <f t="shared" si="9"/>
        <v>100</v>
      </c>
      <c r="R37" s="8">
        <f t="shared" si="9"/>
        <v>100</v>
      </c>
      <c r="S37" s="13">
        <f t="shared" si="2"/>
        <v>0.99992763536790219</v>
      </c>
      <c r="T37" s="13">
        <f t="shared" si="3"/>
        <v>0.78158823789114262</v>
      </c>
      <c r="V37" s="16">
        <f t="shared" si="8"/>
        <v>1</v>
      </c>
      <c r="W37" s="16">
        <f t="shared" si="8"/>
        <v>0</v>
      </c>
      <c r="X37" s="15">
        <f t="shared" si="0"/>
        <v>0.99992763536790219</v>
      </c>
      <c r="Y37" s="8">
        <f t="shared" si="5"/>
        <v>-6.2857395163644564E-4</v>
      </c>
    </row>
    <row r="38" spans="13:25">
      <c r="M38" s="11">
        <v>600000</v>
      </c>
      <c r="N38" s="12">
        <f t="shared" si="7"/>
        <v>3769911.1843077517</v>
      </c>
      <c r="O38" s="8">
        <f t="shared" si="9"/>
        <v>9.9999999999999995E-7</v>
      </c>
      <c r="P38" s="8">
        <f t="shared" si="9"/>
        <v>9.9999999999999995E-7</v>
      </c>
      <c r="Q38" s="8">
        <f t="shared" si="9"/>
        <v>100</v>
      </c>
      <c r="R38" s="8">
        <f t="shared" si="9"/>
        <v>100</v>
      </c>
      <c r="S38" s="13">
        <f t="shared" si="2"/>
        <v>0.99997537420834059</v>
      </c>
      <c r="T38" s="13">
        <f t="shared" si="3"/>
        <v>0.45593891033670264</v>
      </c>
      <c r="V38" s="16">
        <f t="shared" si="8"/>
        <v>1</v>
      </c>
      <c r="W38" s="16">
        <f t="shared" si="8"/>
        <v>0</v>
      </c>
      <c r="X38" s="15">
        <f t="shared" si="0"/>
        <v>0.99997537420834059</v>
      </c>
      <c r="Y38" s="8">
        <f t="shared" si="5"/>
        <v>-2.1389954233716718E-4</v>
      </c>
    </row>
    <row r="39" spans="13:25">
      <c r="M39" s="11">
        <v>1000000</v>
      </c>
      <c r="N39" s="12">
        <f t="shared" si="7"/>
        <v>6283185.307179586</v>
      </c>
      <c r="O39" s="8">
        <f t="shared" si="9"/>
        <v>9.9999999999999995E-7</v>
      </c>
      <c r="P39" s="8">
        <f t="shared" si="9"/>
        <v>9.9999999999999995E-7</v>
      </c>
      <c r="Q39" s="8">
        <f t="shared" si="9"/>
        <v>100</v>
      </c>
      <c r="R39" s="8">
        <f t="shared" si="9"/>
        <v>100</v>
      </c>
      <c r="S39" s="13">
        <f t="shared" si="2"/>
        <v>0.99999113451111998</v>
      </c>
      <c r="T39" s="13">
        <f t="shared" si="3"/>
        <v>0.27356580994110069</v>
      </c>
      <c r="V39" s="16">
        <f t="shared" si="8"/>
        <v>1</v>
      </c>
      <c r="W39" s="16">
        <f t="shared" si="8"/>
        <v>0</v>
      </c>
      <c r="X39" s="15">
        <f t="shared" si="0"/>
        <v>0.99999113451111998</v>
      </c>
      <c r="Y39" s="8">
        <f t="shared" si="5"/>
        <v>-7.7004999343303974E-5</v>
      </c>
    </row>
  </sheetData>
  <hyperlinks>
    <hyperlink ref="B2" r:id="rId1" xr:uid="{7EC62690-1A2C-4B43-8D05-F1EFA35C95C7}"/>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RC HPF 2次</vt:lpstr>
      <vt:lpstr>'RC HPF 2次'!Print_Area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