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71940697-7DC4-4169-9ACD-C366A092786B}" xr6:coauthVersionLast="47" xr6:coauthVersionMax="47" xr10:uidLastSave="{00000000-0000-0000-0000-000000000000}"/>
  <bookViews>
    <workbookView xWindow="6555" yWindow="900" windowWidth="18510" windowHeight="13335" activeTab="1" xr2:uid="{3CC913CB-6270-4F6D-BDE6-B73CFCAC55A3}"/>
  </bookViews>
  <sheets>
    <sheet name="使用上の注意" sheetId="1" r:id="rId1"/>
    <sheet name="RC LPF 1次" sheetId="3"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'RC LPF 1次'!$A$1:$X$135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3" l="1"/>
  <c r="N38" i="3"/>
  <c r="N37" i="3"/>
  <c r="N36" i="3"/>
  <c r="N35" i="3"/>
  <c r="N34" i="3"/>
  <c r="N33" i="3"/>
  <c r="N32" i="3"/>
  <c r="N31" i="3"/>
  <c r="N30" i="3"/>
  <c r="N29" i="3"/>
  <c r="N28" i="3"/>
  <c r="N27" i="3"/>
  <c r="N26" i="3"/>
  <c r="N25" i="3"/>
  <c r="N24" i="3"/>
  <c r="N23" i="3"/>
  <c r="N22" i="3"/>
  <c r="N21" i="3"/>
  <c r="N20" i="3"/>
  <c r="N19" i="3"/>
  <c r="V18" i="3"/>
  <c r="V19" i="3" s="1"/>
  <c r="V20" i="3" s="1"/>
  <c r="V21" i="3" s="1"/>
  <c r="V22" i="3" s="1"/>
  <c r="V23" i="3" s="1"/>
  <c r="V24" i="3" s="1"/>
  <c r="V25" i="3" s="1"/>
  <c r="V26" i="3" s="1"/>
  <c r="V27" i="3" s="1"/>
  <c r="V28" i="3" s="1"/>
  <c r="V29" i="3" s="1"/>
  <c r="V30" i="3" s="1"/>
  <c r="V31" i="3" s="1"/>
  <c r="V32" i="3" s="1"/>
  <c r="V33" i="3" s="1"/>
  <c r="V34" i="3" s="1"/>
  <c r="V35" i="3" s="1"/>
  <c r="V36" i="3" s="1"/>
  <c r="V37" i="3" s="1"/>
  <c r="V38" i="3" s="1"/>
  <c r="V39" i="3" s="1"/>
  <c r="N18" i="3"/>
  <c r="V17" i="3"/>
  <c r="N17" i="3"/>
  <c r="V16" i="3"/>
  <c r="U16" i="3"/>
  <c r="U17" i="3" s="1"/>
  <c r="U18" i="3" s="1"/>
  <c r="U19" i="3" s="1"/>
  <c r="U20" i="3" s="1"/>
  <c r="U21" i="3" s="1"/>
  <c r="U22" i="3" s="1"/>
  <c r="U23" i="3" s="1"/>
  <c r="U24" i="3" s="1"/>
  <c r="U25" i="3" s="1"/>
  <c r="U26" i="3" s="1"/>
  <c r="U27" i="3" s="1"/>
  <c r="U28" i="3" s="1"/>
  <c r="U29" i="3" s="1"/>
  <c r="U30" i="3" s="1"/>
  <c r="U31" i="3" s="1"/>
  <c r="U32" i="3" s="1"/>
  <c r="U33" i="3" s="1"/>
  <c r="U34" i="3" s="1"/>
  <c r="U35" i="3" s="1"/>
  <c r="U36" i="3" s="1"/>
  <c r="U37" i="3" s="1"/>
  <c r="U38" i="3" s="1"/>
  <c r="U39" i="3" s="1"/>
  <c r="Q16" i="3"/>
  <c r="R16" i="3" s="1"/>
  <c r="O16" i="3"/>
  <c r="O17" i="3" s="1"/>
  <c r="O18" i="3" s="1"/>
  <c r="O19" i="3" s="1"/>
  <c r="O20" i="3" s="1"/>
  <c r="O21" i="3" s="1"/>
  <c r="O22" i="3" s="1"/>
  <c r="O23" i="3" s="1"/>
  <c r="O24" i="3" s="1"/>
  <c r="O25" i="3" s="1"/>
  <c r="O26" i="3" s="1"/>
  <c r="O27" i="3" s="1"/>
  <c r="O28" i="3" s="1"/>
  <c r="O29" i="3" s="1"/>
  <c r="O30" i="3" s="1"/>
  <c r="O31" i="3" s="1"/>
  <c r="O32" i="3" s="1"/>
  <c r="O33" i="3" s="1"/>
  <c r="O34" i="3" s="1"/>
  <c r="O35" i="3" s="1"/>
  <c r="O36" i="3" s="1"/>
  <c r="O37" i="3" s="1"/>
  <c r="O38" i="3" s="1"/>
  <c r="O39" i="3" s="1"/>
  <c r="N16" i="3"/>
  <c r="Q15" i="3"/>
  <c r="R15" i="3" s="1"/>
  <c r="N15" i="3"/>
  <c r="M12" i="3"/>
  <c r="X15" i="3" l="1"/>
  <c r="W15" i="3"/>
  <c r="W16" i="3"/>
  <c r="X16" i="3"/>
  <c r="Q17" i="3"/>
  <c r="S16" i="3"/>
  <c r="S15" i="3"/>
  <c r="Q18" i="3" l="1"/>
  <c r="R17" i="3"/>
  <c r="S17" i="3"/>
  <c r="X17" i="3" l="1"/>
  <c r="W17" i="3"/>
  <c r="S18" i="3"/>
  <c r="Q19" i="3"/>
  <c r="R18" i="3"/>
  <c r="S19" i="3" l="1"/>
  <c r="Q20" i="3"/>
  <c r="R19" i="3"/>
  <c r="X18" i="3"/>
  <c r="W18" i="3"/>
  <c r="X19" i="3" l="1"/>
  <c r="W19" i="3"/>
  <c r="Q21" i="3"/>
  <c r="R20" i="3"/>
  <c r="S20" i="3"/>
  <c r="X20" i="3" l="1"/>
  <c r="W20" i="3"/>
  <c r="R21" i="3"/>
  <c r="S21" i="3"/>
  <c r="Q22" i="3"/>
  <c r="W21" i="3" l="1"/>
  <c r="X21" i="3"/>
  <c r="Q23" i="3"/>
  <c r="S22" i="3"/>
  <c r="R22" i="3"/>
  <c r="X22" i="3" l="1"/>
  <c r="W22" i="3"/>
  <c r="Q24" i="3"/>
  <c r="R23" i="3"/>
  <c r="S23" i="3"/>
  <c r="X23" i="3" l="1"/>
  <c r="W23" i="3"/>
  <c r="R24" i="3"/>
  <c r="S24" i="3"/>
  <c r="Q25" i="3"/>
  <c r="R25" i="3" l="1"/>
  <c r="S25" i="3"/>
  <c r="Q26" i="3"/>
  <c r="W24" i="3"/>
  <c r="X24" i="3"/>
  <c r="S26" i="3" l="1"/>
  <c r="Q27" i="3"/>
  <c r="R26" i="3"/>
  <c r="W25" i="3"/>
  <c r="X25" i="3"/>
  <c r="X26" i="3" l="1"/>
  <c r="W26" i="3"/>
  <c r="S27" i="3"/>
  <c r="Q28" i="3"/>
  <c r="R27" i="3"/>
  <c r="Q29" i="3" l="1"/>
  <c r="R28" i="3"/>
  <c r="S28" i="3"/>
  <c r="X27" i="3"/>
  <c r="W27" i="3"/>
  <c r="W28" i="3" l="1"/>
  <c r="X28" i="3"/>
  <c r="Q30" i="3"/>
  <c r="R29" i="3"/>
  <c r="S29" i="3"/>
  <c r="W29" i="3" l="1"/>
  <c r="X29" i="3"/>
  <c r="Q31" i="3"/>
  <c r="R30" i="3"/>
  <c r="S30" i="3"/>
  <c r="X30" i="3" l="1"/>
  <c r="W30" i="3"/>
  <c r="S31" i="3"/>
  <c r="Q32" i="3"/>
  <c r="R31" i="3"/>
  <c r="X31" i="3" l="1"/>
  <c r="W31" i="3"/>
  <c r="R32" i="3"/>
  <c r="S32" i="3"/>
  <c r="Q33" i="3"/>
  <c r="S33" i="3" l="1"/>
  <c r="Q34" i="3"/>
  <c r="R33" i="3"/>
  <c r="W32" i="3"/>
  <c r="X32" i="3"/>
  <c r="X33" i="3" l="1"/>
  <c r="W33" i="3"/>
  <c r="S34" i="3"/>
  <c r="Q35" i="3"/>
  <c r="R34" i="3"/>
  <c r="S35" i="3" l="1"/>
  <c r="Q36" i="3"/>
  <c r="R35" i="3"/>
  <c r="X34" i="3"/>
  <c r="W34" i="3"/>
  <c r="X35" i="3" l="1"/>
  <c r="W35" i="3"/>
  <c r="Q37" i="3"/>
  <c r="R36" i="3"/>
  <c r="S36" i="3"/>
  <c r="W36" i="3" l="1"/>
  <c r="X36" i="3"/>
  <c r="Q38" i="3"/>
  <c r="S37" i="3"/>
  <c r="R37" i="3"/>
  <c r="X37" i="3" l="1"/>
  <c r="W37" i="3"/>
  <c r="R38" i="3"/>
  <c r="S38" i="3"/>
  <c r="Q39" i="3"/>
  <c r="S39" i="3" l="1"/>
  <c r="R39" i="3"/>
  <c r="X38" i="3"/>
  <c r="W38" i="3"/>
  <c r="X39" i="3" l="1"/>
  <c r="W39" i="3"/>
</calcChain>
</file>

<file path=xl/sharedStrings.xml><?xml version="1.0" encoding="utf-8"?>
<sst xmlns="http://schemas.openxmlformats.org/spreadsheetml/2006/main" count="23" uniqueCount="22">
  <si>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</si>
  <si>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</si>
  <si>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</si>
  <si>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</si>
  <si>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</si>
  <si>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</si>
  <si>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</si>
  <si>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■RC LPF 1次</t>
  </si>
  <si>
    <t>fc[Hz]</t>
  </si>
  <si>
    <t>入力セル</t>
  </si>
  <si>
    <t>計算セル</t>
  </si>
  <si>
    <t>f[Hz]</t>
  </si>
  <si>
    <t>ω[rad/s]</t>
  </si>
  <si>
    <t>R1[Ω]</t>
  </si>
  <si>
    <t>L1[H]</t>
  </si>
  <si>
    <t>C1[F]</t>
  </si>
  <si>
    <t>Gain[-]</t>
  </si>
  <si>
    <t>θ[°]</t>
  </si>
  <si>
    <t>Vin[V]</t>
  </si>
  <si>
    <t>Vref[V]</t>
  </si>
  <si>
    <t>Vout[V]</t>
  </si>
  <si>
    <t>Gain[dB]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</si>
</sst>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2" fillId="0" borderId="0" applyNumberFormat="0" applyFill="0" applyBorder="0" applyAlignment="0" applyProtection="0"/>
    <xf numFmtId="0" fontId="3" fillId="0" borderId="0"/>
  </cellStyleXfs>
  <cellXfs count="20">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5" fillId="0" borderId="3" xfId="2" applyFont="1" applyBorder="1"/>
    <xf numFmtId="165" fontId="7" fillId="3" borderId="2" xfId="2" applyNumberFormat="1" applyFont="1" applyFill="1" applyBorder="1"/>
    <xf numFmtId="0" fontId="7" fillId="3" borderId="2" xfId="2" applyFont="1" applyFill="1" applyBorder="1"/>
    <xf numFmtId="0" fontId="5" fillId="2" borderId="2" xfId="2" applyFont="1" applyFill="1" applyBorder="1" applyAlignment="1">
      <alignment shrinkToFit="1"/>
    </xf>
    <xf numFmtId="165" fontId="5" fillId="3" borderId="2" xfId="2" applyNumberFormat="1" applyFont="1" applyFill="1" applyBorder="1" applyAlignment="1">
      <alignment shrinkToFit="1"/>
    </xf>
    <xf numFmtId="0" fontId="5" fillId="4" borderId="3" xfId="2" applyFont="1" applyFill="1" applyBorder="1"/>
    <xf numFmtId="0" fontId="5" fillId="3" borderId="2" xfId="2" applyFont="1" applyFill="1" applyBorder="1" applyAlignment="1">
      <alignment shrinkToFit="1"/>
    </xf>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'RC LPF 1次'!$R$14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'RC LPF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LPF 1次'!$R$15:$R$39</c:f>
              <c:numCache>
                <c:formatCode>0.000</c:formatCode>
                <c:ptCount val="25"/>
                <c:pt idx="0">
                  <c:v>0.9999999980260792</c:v>
                </c:pt>
                <c:pt idx="1">
                  <c:v>0.99999999210431667</c:v>
                </c:pt>
                <c:pt idx="2">
                  <c:v>0.99999997581947009</c:v>
                </c:pt>
                <c:pt idx="3">
                  <c:v>0.99999992893885581</c:v>
                </c:pt>
                <c:pt idx="4">
                  <c:v>0.9999998026079705</c:v>
                </c:pt>
                <c:pt idx="5">
                  <c:v>0.99999921043258311</c:v>
                </c:pt>
                <c:pt idx="6">
                  <c:v>0.99999758195569222</c:v>
                </c:pt>
                <c:pt idx="7">
                  <c:v>0.99999289396057567</c:v>
                </c:pt>
                <c:pt idx="8">
                  <c:v>0.99998026137563323</c:v>
                </c:pt>
                <c:pt idx="9">
                  <c:v>0.99992105251483365</c:v>
                </c:pt>
                <c:pt idx="10">
                  <c:v>0.99975828236155284</c:v>
                </c:pt>
                <c:pt idx="11">
                  <c:v>0.99929014504023606</c:v>
                </c:pt>
                <c:pt idx="12">
                  <c:v>0.99803190450364476</c:v>
                </c:pt>
                <c:pt idx="13">
                  <c:v>0.99219661539359161</c:v>
                </c:pt>
                <c:pt idx="14">
                  <c:v>0.9766626038980073</c:v>
                </c:pt>
                <c:pt idx="15">
                  <c:v>0.93571522027870491</c:v>
                </c:pt>
                <c:pt idx="16">
                  <c:v>0.84673301596483042</c:v>
                </c:pt>
                <c:pt idx="17">
                  <c:v>0.6226769922994998</c:v>
                </c:pt>
                <c:pt idx="18">
                  <c:v>0.41394096571269351</c:v>
                </c:pt>
                <c:pt idx="19">
                  <c:v>0.2563914589565538</c:v>
                </c:pt>
                <c:pt idx="20">
                  <c:v>0.15717672547758985</c:v>
                </c:pt>
                <c:pt idx="21">
                  <c:v>7.932669684365852E-2</c:v>
                </c:pt>
                <c:pt idx="22">
                  <c:v>4.5425899770172001E-2</c:v>
                </c:pt>
                <c:pt idx="23">
                  <c:v>2.6516496729203563E-2</c:v>
                </c:pt>
                <c:pt idx="24">
                  <c:v>1.5913478971147695E-2</c:v>
                </c:pt>
              </c:numCache>
            </c:numRef>
          </c:yVal>
          <c:smooth val="1"/>
          <c:extLst>
            <c:ext xmlns:c16="http://schemas.microsoft.com/office/drawing/2014/chart" uri="{C3380CC4-5D6E-409C-BE32-E72D297353CC}">
              <c16:uniqueId val="{00000000-33CE-4D33-824C-BB2DEF286A2D}"/>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'RC LPF 1次'!$S$14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'RC LPF 1次'!$M$15:$M$39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'RC LPF 1次'!$S$15:$S$39</c:f>
              <c:numCache>
                <c:formatCode>General</c:formatCode>
                <c:ptCount val="25"/>
                <c:pt idx="0">
                  <c:v>-3.5999999952625907E-3</c:v>
                </c:pt>
                <c:pt idx="1">
                  <c:v>-7.1999999621007206E-3</c:v>
                </c:pt>
                <c:pt idx="2">
                  <c:v>-1.2599999796883548E-2</c:v>
                </c:pt>
                <c:pt idx="3">
                  <c:v>-2.1599998976719503E-2</c:v>
                </c:pt>
                <c:pt idx="4">
                  <c:v>-3.5999995262591018E-2</c:v>
                </c:pt>
                <c:pt idx="5">
                  <c:v>-7.1999962100755016E-2</c:v>
                </c:pt>
                <c:pt idx="6">
                  <c:v>-0.12599979688413079</c:v>
                </c:pt>
                <c:pt idx="7">
                  <c:v>-0.21599897672814147</c:v>
                </c:pt>
                <c:pt idx="8">
                  <c:v>-0.35999526270209958</c:v>
                </c:pt>
                <c:pt idx="9">
                  <c:v>-0.71996210430958363</c:v>
                </c:pt>
                <c:pt idx="10">
                  <c:v>-1.2597969424586393</c:v>
                </c:pt>
                <c:pt idx="11">
                  <c:v>-2.158977591116821</c:v>
                </c:pt>
                <c:pt idx="12">
                  <c:v>-3.5952737798681755</c:v>
                </c:pt>
                <c:pt idx="13">
                  <c:v>-7.1624558067258226</c:v>
                </c:pt>
                <c:pt idx="14">
                  <c:v>-12.402581073121405</c:v>
                </c:pt>
                <c:pt idx="15">
                  <c:v>-20.65599738233966</c:v>
                </c:pt>
                <c:pt idx="16">
                  <c:v>-32.141907635342058</c:v>
                </c:pt>
                <c:pt idx="17">
                  <c:v>-51.48811274603343</c:v>
                </c:pt>
                <c:pt idx="18">
                  <c:v>-65.547358259887218</c:v>
                </c:pt>
                <c:pt idx="19">
                  <c:v>-75.143948719088201</c:v>
                </c:pt>
                <c:pt idx="20">
                  <c:v>-80.956938920962315</c:v>
                </c:pt>
                <c:pt idx="21">
                  <c:v>-85.450134690878912</c:v>
                </c:pt>
                <c:pt idx="22">
                  <c:v>-87.396391708852761</c:v>
                </c:pt>
                <c:pt idx="23">
                  <c:v>-88.480538552671376</c:v>
                </c:pt>
                <c:pt idx="24">
                  <c:v>-89.088186330386165</c:v>
                </c:pt>
              </c:numCache>
            </c:numRef>
          </c:yVal>
          <c:smooth val="1"/>
          <c:extLst>
            <c:ext xmlns:c16="http://schemas.microsoft.com/office/drawing/2014/chart" uri="{C3380CC4-5D6E-409C-BE32-E72D297353CC}">
              <c16:uniqueId val="{00000001-33CE-4D33-824C-BB2DEF286A2D}"/>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6307349553336081"/>
          <c:y val="0.32082373924083485"/>
          <c:w val="0.19468932122971597"/>
          <c:h val="0.193817630401209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75365</xdr:colOff>
      <xdr:row>4</xdr:row>
      <xdr:rowOff>193640</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406374AA-1A25-447C-9F10-B9F201711AC8}"/>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406374AA-1A25-447C-9F10-B9F201711AC8}"/>
                </a:ext>
              </a:extLst>
            </xdr:cNvPr>
            <xdr:cNvSpPr txBox="1"/>
          </xdr:nvSpPr>
          <xdr:spPr>
            <a:xfrm>
              <a:off x="11457740" y="99374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20</xdr:col>
      <xdr:colOff>24076</xdr:colOff>
      <xdr:row>3</xdr:row>
      <xdr:rowOff>114091</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486D520A-10EB-4AAA-8E43-EEF2BAE6A594}"/>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486D520A-10EB-4AAA-8E43-EEF2BAE6A594}"/>
                </a:ext>
              </a:extLst>
            </xdr:cNvPr>
            <xdr:cNvSpPr txBox="1"/>
          </xdr:nvSpPr>
          <xdr:spPr>
            <a:xfrm>
              <a:off x="11406451" y="71416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8D266601-F3B0-40A6-B7C7-3A657DA05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143363</xdr:colOff>
      <xdr:row>2</xdr:row>
      <xdr:rowOff>47625</xdr:rowOff>
    </xdr:from>
    <xdr:ext cx="2999277" cy="530845"/>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C24E852A-6DD8-433B-97ED-AF6117BF3E82}"/>
                </a:ext>
              </a:extLst>
            </xdr:cNvPr>
            <xdr:cNvSpPr txBox="1"/>
          </xdr:nvSpPr>
          <xdr:spPr>
            <a:xfrm>
              <a:off x="6363188" y="447675"/>
              <a:ext cx="2999277" cy="530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dk1"/>
                        </a:solidFill>
                        <a:effectLst/>
                        <a:latin typeface="Cambria Math" panose="02040503050406030204" pitchFamily="18" charset="0"/>
                        <a:ea typeface="+mn-ea"/>
                        <a:cs typeface="+mn-cs"/>
                      </a:rPr>
                      <m:t>𝐺𝑎𝑖𝑛</m:t>
                    </m:r>
                    <m:r>
                      <a:rPr kumimoji="1" lang="en-US" sz="1100" b="0" i="1">
                        <a:solidFill>
                          <a:schemeClr val="dk1"/>
                        </a:solidFill>
                        <a:effectLst/>
                        <a:latin typeface="Cambria Math" panose="02040503050406030204" pitchFamily="18" charset="0"/>
                        <a:ea typeface="+mn-ea"/>
                        <a:cs typeface="+mn-cs"/>
                      </a:rPr>
                      <m:t>=</m:t>
                    </m:r>
                    <m:d>
                      <m:dPr>
                        <m:begChr m:val="|"/>
                        <m:endChr m:val="|"/>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𝑜𝑢𝑡</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𝑖𝑛</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𝑉</m:t>
                                </m:r>
                              </m:e>
                              <m:sub>
                                <m:r>
                                  <a:rPr kumimoji="1" lang="en-US" sz="1100" b="0" i="1">
                                    <a:solidFill>
                                      <a:schemeClr val="dk1"/>
                                    </a:solidFill>
                                    <a:effectLst/>
                                    <a:latin typeface="Cambria Math" panose="02040503050406030204" pitchFamily="18" charset="0"/>
                                    <a:ea typeface="+mn-ea"/>
                                    <a:cs typeface="+mn-cs"/>
                                  </a:rPr>
                                  <m:t>𝑟𝑒𝑓</m:t>
                                </m:r>
                              </m:sub>
                            </m:sSub>
                          </m:den>
                        </m:f>
                      </m:e>
                    </m:d>
                    <m:r>
                      <a:rPr kumimoji="1" lang="en-US" sz="1100" b="0" i="1">
                        <a:latin typeface="Cambria Math" panose="02040503050406030204" pitchFamily="18" charset="0"/>
                        <a:ea typeface="Meiryo UI" panose="020B0604030504040204" pitchFamily="50" charset="-128"/>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rad>
                              <m:radPr>
                                <m:degHide m:val="on"/>
                                <m:ctrlPr>
                                  <a:rPr kumimoji="1" lang="en-US" sz="1100" b="0" i="1">
                                    <a:solidFill>
                                      <a:schemeClr val="dk1"/>
                                    </a:solidFill>
                                    <a:effectLst/>
                                    <a:latin typeface="Cambria Math" panose="02040503050406030204" pitchFamily="18" charset="0"/>
                                    <a:ea typeface="+mn-ea"/>
                                    <a:cs typeface="+mn-cs"/>
                                  </a:rPr>
                                </m:ctrlPr>
                              </m:radPr>
                              <m:deg/>
                              <m:e>
                                <m:r>
                                  <a:rPr kumimoji="1" lang="en-US" sz="1100" b="0" i="1">
                                    <a:solidFill>
                                      <a:schemeClr val="dk1"/>
                                    </a:solidFill>
                                    <a:effectLst/>
                                    <a:latin typeface="Cambria Math" panose="02040503050406030204" pitchFamily="18" charset="0"/>
                                    <a:ea typeface="+mn-ea"/>
                                    <a:cs typeface="+mn-cs"/>
                                  </a:rPr>
                                  <m:t>1+</m:t>
                                </m:r>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e>
                                  <m:sup>
                                    <m:r>
                                      <a:rPr kumimoji="1" lang="en-US" sz="1100" b="0" i="1">
                                        <a:solidFill>
                                          <a:schemeClr val="dk1"/>
                                        </a:solidFill>
                                        <a:effectLst/>
                                        <a:latin typeface="Cambria Math" panose="02040503050406030204" pitchFamily="18" charset="0"/>
                                        <a:ea typeface="+mn-ea"/>
                                        <a:cs typeface="+mn-cs"/>
                                      </a:rPr>
                                      <m:t>2</m:t>
                                    </m:r>
                                  </m:sup>
                                </m:sSup>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e>
                            </m:rad>
                          </m:den>
                        </m:f>
                      </m:e>
                    </m:d>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5" name="テキスト ボックス 4">
              <a:extLst>
                <a:ext uri="{FF2B5EF4-FFF2-40B4-BE49-F238E27FC236}">
                  <a16:creationId xmlns:a16="http://schemas.microsoft.com/office/drawing/2014/main" id="{C24E852A-6DD8-433B-97ED-AF6117BF3E82}"/>
                </a:ext>
              </a:extLst>
            </xdr:cNvPr>
            <xdr:cNvSpPr txBox="1"/>
          </xdr:nvSpPr>
          <xdr:spPr>
            <a:xfrm>
              <a:off x="6363188" y="447675"/>
              <a:ext cx="2999277" cy="530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solidFill>
                    <a:schemeClr val="dk1"/>
                  </a:solidFill>
                  <a:effectLst/>
                  <a:latin typeface="Cambria Math" panose="02040503050406030204" pitchFamily="18" charset="0"/>
                  <a:ea typeface="+mn-ea"/>
                  <a:cs typeface="+mn-cs"/>
                </a:rPr>
                <a:t>𝐺𝑎𝑖𝑛=|(𝑉_𝑜𝑢𝑡−𝑉_𝑟𝑒𝑓)/(𝑉_𝑖𝑛−𝑉_𝑟𝑒𝑓 )|</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(1/√(1+〖𝐶_1〗^2 〖𝑅_1〗^2 𝜔^2 ))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13</xdr:col>
      <xdr:colOff>42803</xdr:colOff>
      <xdr:row>9</xdr:row>
      <xdr:rowOff>187477</xdr:rowOff>
    </xdr:from>
    <xdr:ext cx="1292087" cy="345672"/>
    <mc:AlternateContent xmlns:mc="http://schemas.openxmlformats.org/markup-compatibility/2006">
      <mc:Choice xmlns:a14="http://schemas.microsoft.com/office/drawing/2010/main" Requires="a14">
        <xdr:sp macro="" textlink="">
          <xdr:nvSpPr>
            <xdr:cNvPr id="6" name="テキスト ボックス 5">
              <a:extLst>
                <a:ext uri="{FF2B5EF4-FFF2-40B4-BE49-F238E27FC236}">
                  <a16:creationId xmlns:a16="http://schemas.microsoft.com/office/drawing/2014/main" id="{77129C33-A982-4C99-A1AB-D008B1A827C8}"/>
                </a:ext>
              </a:extLst>
            </xdr:cNvPr>
            <xdr:cNvSpPr txBox="1"/>
          </xdr:nvSpPr>
          <xdr:spPr>
            <a:xfrm>
              <a:off x="6919853" y="1987702"/>
              <a:ext cx="1292087" cy="34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sSub>
                      <m:sSubPr>
                        <m:ctrlPr>
                          <a:rPr kumimoji="1" lang="en-US" sz="1100" b="0" i="1">
                            <a:latin typeface="Cambria Math" panose="02040503050406030204" pitchFamily="18" charset="0"/>
                            <a:ea typeface="Meiryo UI" panose="020B0604030504040204" pitchFamily="50" charset="-128"/>
                          </a:rPr>
                        </m:ctrlPr>
                      </m:sSubPr>
                      <m:e>
                        <m:r>
                          <a:rPr kumimoji="1" lang="en-US" sz="1100" b="0" i="1">
                            <a:latin typeface="Cambria Math" panose="02040503050406030204" pitchFamily="18" charset="0"/>
                            <a:ea typeface="Meiryo UI" panose="020B0604030504040204" pitchFamily="50" charset="-128"/>
                          </a:rPr>
                          <m:t>𝑓</m:t>
                        </m:r>
                      </m:e>
                      <m:sub>
                        <m:r>
                          <a:rPr kumimoji="1" lang="en-US" sz="1100" b="0" i="1">
                            <a:latin typeface="Cambria Math" panose="02040503050406030204" pitchFamily="18" charset="0"/>
                            <a:ea typeface="Meiryo UI" panose="020B0604030504040204" pitchFamily="50" charset="-128"/>
                          </a:rPr>
                          <m:t>𝑐</m:t>
                        </m:r>
                      </m:sub>
                    </m:sSub>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m:t>
                        </m:r>
                      </m:num>
                      <m:den>
                        <m:r>
                          <a:rPr kumimoji="1" lang="en-US" sz="1100" b="0" i="1">
                            <a:latin typeface="Cambria Math" panose="02040503050406030204" pitchFamily="18" charset="0"/>
                            <a:ea typeface="Meiryo UI" panose="020B0604030504040204" pitchFamily="50" charset="-128"/>
                          </a:rPr>
                          <m:t>2</m:t>
                        </m:r>
                        <m:r>
                          <a:rPr kumimoji="1" lang="en-US" sz="1100" b="0" i="1">
                            <a:latin typeface="Cambria Math" panose="02040503050406030204" pitchFamily="18" charset="0"/>
                            <a:ea typeface="Cambria Math" panose="02040503050406030204" pitchFamily="18" charset="0"/>
                          </a:rPr>
                          <m:t>𝜋</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en>
                    </m:f>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6" name="テキスト ボックス 5">
              <a:extLst>
                <a:ext uri="{FF2B5EF4-FFF2-40B4-BE49-F238E27FC236}">
                  <a16:creationId xmlns:a16="http://schemas.microsoft.com/office/drawing/2014/main" id="{77129C33-A982-4C99-A1AB-D008B1A827C8}"/>
                </a:ext>
              </a:extLst>
            </xdr:cNvPr>
            <xdr:cNvSpPr txBox="1"/>
          </xdr:nvSpPr>
          <xdr:spPr>
            <a:xfrm>
              <a:off x="6919853" y="1987702"/>
              <a:ext cx="1292087" cy="345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Meiryo UI" panose="020B0604030504040204" pitchFamily="50" charset="-128"/>
                </a:rPr>
                <a:t>𝑓_𝑐=1/(2</a:t>
              </a:r>
              <a:r>
                <a:rPr kumimoji="1" lang="en-US" sz="1100" b="0" i="0">
                  <a:latin typeface="Cambria Math" panose="02040503050406030204" pitchFamily="18" charset="0"/>
                  <a:ea typeface="Cambria Math" panose="02040503050406030204" pitchFamily="18" charset="0"/>
                </a:rPr>
                <a:t>𝜋</a:t>
              </a:r>
              <a:r>
                <a:rPr kumimoji="1" lang="en-US" sz="1100" b="0" i="0">
                  <a:solidFill>
                    <a:schemeClr val="dk1"/>
                  </a:solidFill>
                  <a:effectLst/>
                  <a:latin typeface="Cambria Math" panose="02040503050406030204" pitchFamily="18" charset="0"/>
                  <a:ea typeface="+mn-ea"/>
                  <a:cs typeface="+mn-cs"/>
                </a:rPr>
                <a:t>𝐶_1 𝑅_1 )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twoCellAnchor>
    <xdr:from>
      <xdr:col>4</xdr:col>
      <xdr:colOff>142875</xdr:colOff>
      <xdr:row>3</xdr:row>
      <xdr:rowOff>6090</xdr:rowOff>
    </xdr:from>
    <xdr:to>
      <xdr:col>9</xdr:col>
      <xdr:colOff>8688</xdr:colOff>
      <xdr:row>12</xdr:row>
      <xdr:rowOff>55721</xdr:rowOff>
    </xdr:to>
    <xdr:grpSp>
      <xdr:nvGrpSpPr>
        <xdr:cNvPr id="7" name="グループ化 6">
          <a:extLst>
            <a:ext uri="{FF2B5EF4-FFF2-40B4-BE49-F238E27FC236}">
              <a16:creationId xmlns:a16="http://schemas.microsoft.com/office/drawing/2014/main" id="{46789FAF-1CDC-46CF-AD85-317A0D053F3E}"/>
            </a:ext>
          </a:extLst>
        </xdr:cNvPr>
        <xdr:cNvGrpSpPr/>
      </xdr:nvGrpSpPr>
      <xdr:grpSpPr>
        <a:xfrm>
          <a:off x="1362075" y="606165"/>
          <a:ext cx="3009063" cy="1849856"/>
          <a:chOff x="1332525" y="39292696"/>
          <a:chExt cx="3009063" cy="1849856"/>
        </a:xfrm>
      </xdr:grpSpPr>
      <xdr:pic>
        <xdr:nvPicPr>
          <xdr:cNvPr id="8" name="図 7">
            <a:extLst>
              <a:ext uri="{FF2B5EF4-FFF2-40B4-BE49-F238E27FC236}">
                <a16:creationId xmlns:a16="http://schemas.microsoft.com/office/drawing/2014/main" id="{F6363A8B-360E-17CE-0EB4-AE57069CD99D}"/>
              </a:ext>
            </a:extLst>
          </xdr:cNvPr>
          <xdr:cNvPicPr>
            <a:picLocks noChangeAspect="1"/>
          </xdr:cNvPicPr>
        </xdr:nvPicPr>
        <xdr:blipFill>
          <a:blip xmlns:r="http://schemas.openxmlformats.org/officeDocument/2006/relationships" r:embed="rId2"/>
          <a:stretch>
            <a:fillRect/>
          </a:stretch>
        </xdr:blipFill>
        <xdr:spPr>
          <a:xfrm>
            <a:off x="1697934" y="39532891"/>
            <a:ext cx="2429214" cy="1381318"/>
          </a:xfrm>
          <a:prstGeom prst="rect">
            <a:avLst/>
          </a:prstGeom>
        </xdr:spPr>
      </xdr:pic>
      <mc:AlternateContent xmlns:mc="http://schemas.openxmlformats.org/markup-compatibility/2006">
        <mc:Choice xmlns:a14="http://schemas.microsoft.com/office/drawing/2010/main" Requires="a14">
          <xdr:sp macro="" textlink="">
            <xdr:nvSpPr>
              <xdr:cNvPr id="9" name="テキスト ボックス 8">
                <a:extLst>
                  <a:ext uri="{FF2B5EF4-FFF2-40B4-BE49-F238E27FC236}">
                    <a16:creationId xmlns:a16="http://schemas.microsoft.com/office/drawing/2014/main" id="{20FC5B54-56C8-6BC9-3F32-648F33292D14}"/>
                  </a:ext>
                </a:extLst>
              </xdr:cNvPr>
              <xdr:cNvSpPr txBox="1"/>
            </xdr:nvSpPr>
            <xdr:spPr>
              <a:xfrm>
                <a:off x="2579660" y="40880916"/>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9" name="テキスト ボックス 8">
                <a:extLst>
                  <a:ext uri="{FF2B5EF4-FFF2-40B4-BE49-F238E27FC236}">
                    <a16:creationId xmlns:a16="http://schemas.microsoft.com/office/drawing/2014/main" id="{20FC5B54-56C8-6BC9-3F32-648F33292D14}"/>
                  </a:ext>
                </a:extLst>
              </xdr:cNvPr>
              <xdr:cNvSpPr txBox="1"/>
            </xdr:nvSpPr>
            <xdr:spPr>
              <a:xfrm>
                <a:off x="2579660" y="40880916"/>
                <a:ext cx="454269" cy="261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0" name="直線コネクタ 9">
            <a:extLst>
              <a:ext uri="{FF2B5EF4-FFF2-40B4-BE49-F238E27FC236}">
                <a16:creationId xmlns:a16="http://schemas.microsoft.com/office/drawing/2014/main" id="{74CAB3D4-9BC9-9F81-8C93-5197938E8DD6}"/>
              </a:ext>
            </a:extLst>
          </xdr:cNvPr>
          <xdr:cNvCxnSpPr/>
        </xdr:nvCxnSpPr>
        <xdr:spPr bwMode="auto">
          <a:xfrm>
            <a:off x="4080271" y="39776740"/>
            <a:ext cx="0" cy="965412"/>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94F8E8DE-0FEC-06AB-7BA0-7E6FFBD637DE}"/>
                  </a:ext>
                </a:extLst>
              </xdr:cNvPr>
              <xdr:cNvSpPr txBox="1"/>
            </xdr:nvSpPr>
            <xdr:spPr>
              <a:xfrm rot="16200000">
                <a:off x="3374004" y="40105982"/>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94F8E8DE-0FEC-06AB-7BA0-7E6FFBD637DE}"/>
                  </a:ext>
                </a:extLst>
              </xdr:cNvPr>
              <xdr:cNvSpPr txBox="1"/>
            </xdr:nvSpPr>
            <xdr:spPr>
              <a:xfrm rot="16200000">
                <a:off x="3374004" y="40105982"/>
                <a:ext cx="9657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2" name="直線コネクタ 11">
            <a:extLst>
              <a:ext uri="{FF2B5EF4-FFF2-40B4-BE49-F238E27FC236}">
                <a16:creationId xmlns:a16="http://schemas.microsoft.com/office/drawing/2014/main" id="{EAF40DAE-B044-8A12-2172-4E877517133A}"/>
              </a:ext>
            </a:extLst>
          </xdr:cNvPr>
          <xdr:cNvCxnSpPr/>
        </xdr:nvCxnSpPr>
        <xdr:spPr bwMode="auto">
          <a:xfrm>
            <a:off x="1672331" y="39755451"/>
            <a:ext cx="0" cy="1009294"/>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3" name="テキスト ボックス 12">
                <a:extLst>
                  <a:ext uri="{FF2B5EF4-FFF2-40B4-BE49-F238E27FC236}">
                    <a16:creationId xmlns:a16="http://schemas.microsoft.com/office/drawing/2014/main" id="{886CEB5B-3A66-765F-809F-F412F0414A34}"/>
                  </a:ext>
                </a:extLst>
              </xdr:cNvPr>
              <xdr:cNvSpPr txBox="1"/>
            </xdr:nvSpPr>
            <xdr:spPr>
              <a:xfrm rot="16200000">
                <a:off x="1062780" y="40110199"/>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3" name="テキスト ボックス 12">
                <a:extLst>
                  <a:ext uri="{FF2B5EF4-FFF2-40B4-BE49-F238E27FC236}">
                    <a16:creationId xmlns:a16="http://schemas.microsoft.com/office/drawing/2014/main" id="{886CEB5B-3A66-765F-809F-F412F0414A34}"/>
                  </a:ext>
                </a:extLst>
              </xdr:cNvPr>
              <xdr:cNvSpPr txBox="1"/>
            </xdr:nvSpPr>
            <xdr:spPr>
              <a:xfrm rot="16200000">
                <a:off x="1062780" y="40110199"/>
                <a:ext cx="808922" cy="269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C36330F8-CD81-4DE3-3015-4A771BE8B059}"/>
                  </a:ext>
                </a:extLst>
              </xdr:cNvPr>
              <xdr:cNvSpPr txBox="1"/>
            </xdr:nvSpPr>
            <xdr:spPr>
              <a:xfrm>
                <a:off x="3882447" y="39369096"/>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C36330F8-CD81-4DE3-3015-4A771BE8B059}"/>
                  </a:ext>
                </a:extLst>
              </xdr:cNvPr>
              <xdr:cNvSpPr txBox="1"/>
            </xdr:nvSpPr>
            <xdr:spPr>
              <a:xfrm>
                <a:off x="3882447" y="39369096"/>
                <a:ext cx="459141" cy="2587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5" name="テキスト ボックス 14">
                <a:extLst>
                  <a:ext uri="{FF2B5EF4-FFF2-40B4-BE49-F238E27FC236}">
                    <a16:creationId xmlns:a16="http://schemas.microsoft.com/office/drawing/2014/main" id="{C26E0A75-D46C-68B0-9451-5E89F05EE226}"/>
                  </a:ext>
                </a:extLst>
              </xdr:cNvPr>
              <xdr:cNvSpPr txBox="1"/>
            </xdr:nvSpPr>
            <xdr:spPr>
              <a:xfrm>
                <a:off x="1371071" y="3936724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5" name="テキスト ボックス 14">
                <a:extLst>
                  <a:ext uri="{FF2B5EF4-FFF2-40B4-BE49-F238E27FC236}">
                    <a16:creationId xmlns:a16="http://schemas.microsoft.com/office/drawing/2014/main" id="{C26E0A75-D46C-68B0-9451-5E89F05EE226}"/>
                  </a:ext>
                </a:extLst>
              </xdr:cNvPr>
              <xdr:cNvSpPr txBox="1"/>
            </xdr:nvSpPr>
            <xdr:spPr>
              <a:xfrm>
                <a:off x="1371071" y="39367240"/>
                <a:ext cx="459141" cy="258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A3499C79-A39F-4D49-C16E-01FE87EE1F61}"/>
                  </a:ext>
                </a:extLst>
              </xdr:cNvPr>
              <xdr:cNvSpPr txBox="1"/>
            </xdr:nvSpPr>
            <xdr:spPr>
              <a:xfrm>
                <a:off x="2031470" y="39292696"/>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A3499C79-A39F-4D49-C16E-01FE87EE1F61}"/>
                  </a:ext>
                </a:extLst>
              </xdr:cNvPr>
              <xdr:cNvSpPr txBox="1"/>
            </xdr:nvSpPr>
            <xdr:spPr>
              <a:xfrm>
                <a:off x="2031470" y="39292696"/>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97ACE251-1F0B-2371-A6D8-62F2EDEB4FD2}"/>
                  </a:ext>
                </a:extLst>
              </xdr:cNvPr>
              <xdr:cNvSpPr txBox="1"/>
            </xdr:nvSpPr>
            <xdr:spPr>
              <a:xfrm>
                <a:off x="2633869" y="3997983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97ACE251-1F0B-2371-A6D8-62F2EDEB4FD2}"/>
                  </a:ext>
                </a:extLst>
              </xdr:cNvPr>
              <xdr:cNvSpPr txBox="1"/>
            </xdr:nvSpPr>
            <xdr:spPr>
              <a:xfrm>
                <a:off x="2633869" y="39979833"/>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xdr:grpSp>
    <xdr:clientData/>
  </xdr:twoCellAnchor>
  <xdr:oneCellAnchor>
    <xdr:from>
      <xdr:col>12</xdr:col>
      <xdr:colOff>209550</xdr:colOff>
      <xdr:row>5</xdr:row>
      <xdr:rowOff>95250</xdr:rowOff>
    </xdr:from>
    <xdr:ext cx="1971261" cy="366577"/>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6E86EE92-A604-4833-AF29-55B1CC5C9AB4}"/>
                </a:ext>
              </a:extLst>
            </xdr:cNvPr>
            <xdr:cNvSpPr txBox="1"/>
          </xdr:nvSpPr>
          <xdr:spPr>
            <a:xfrm>
              <a:off x="6429375" y="1095375"/>
              <a:ext cx="1971261" cy="366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180</m:t>
                        </m:r>
                      </m:num>
                      <m:den>
                        <m:r>
                          <a:rPr kumimoji="1" lang="en-US" sz="1100" b="0" i="1">
                            <a:latin typeface="Cambria Math" panose="02040503050406030204" pitchFamily="18" charset="0"/>
                            <a:ea typeface="Cambria Math" panose="02040503050406030204" pitchFamily="18" charset="0"/>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𝜔</m:t>
                                </m:r>
                              </m:num>
                              <m:den>
                                <m:r>
                                  <a:rPr kumimoji="1" lang="en-US" sz="1100" b="0" i="1">
                                    <a:solidFill>
                                      <a:schemeClr val="dk1"/>
                                    </a:solidFill>
                                    <a:effectLst/>
                                    <a:latin typeface="Cambria Math" panose="02040503050406030204" pitchFamily="18" charset="0"/>
                                    <a:ea typeface="+mn-ea"/>
                                    <a:cs typeface="+mn-cs"/>
                                  </a:rPr>
                                  <m:t>1</m:t>
                                </m:r>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18" name="テキスト ボックス 17">
              <a:extLst>
                <a:ext uri="{FF2B5EF4-FFF2-40B4-BE49-F238E27FC236}">
                  <a16:creationId xmlns:a16="http://schemas.microsoft.com/office/drawing/2014/main" id="{6E86EE92-A604-4833-AF29-55B1CC5C9AB4}"/>
                </a:ext>
              </a:extLst>
            </xdr:cNvPr>
            <xdr:cNvSpPr txBox="1"/>
          </xdr:nvSpPr>
          <xdr:spPr>
            <a:xfrm>
              <a:off x="6429375" y="1095375"/>
              <a:ext cx="1971261" cy="366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=180/</a:t>
              </a:r>
              <a:r>
                <a:rPr kumimoji="1" lang="en-US" sz="1100" b="0" i="0">
                  <a:latin typeface="Cambria Math" panose="02040503050406030204" pitchFamily="18" charset="0"/>
                  <a:ea typeface="Cambria Math" panose="02040503050406030204" pitchFamily="18" charset="0"/>
                </a:rPr>
                <a:t>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((−𝐶_1 𝑅_1 𝜔)/1)</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97;&#12483;&#1247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パッシブF"/>
      <sheetName val="RC LPF 1次"/>
      <sheetName val="RC LPF 2次"/>
      <sheetName val="LR LPF 1次"/>
      <sheetName val="RLC LPF 1次 "/>
      <sheetName val="LRC LPF 1次"/>
      <sheetName val="RC HPF 1次"/>
      <sheetName val="RC HPF 2次"/>
      <sheetName val="LR HPF 1次"/>
      <sheetName val="RLC HPF 1次"/>
      <sheetName val="RC BPF 1次"/>
      <sheetName val="RLC BPF 1次"/>
      <sheetName val="RLC BEF 1次"/>
    </sheetNames>
    <sheetDataSet>
      <sheetData sheetId="0"/>
      <sheetData sheetId="1">
        <row r="14">
          <cell r="R14" t="str">
            <v>Gain[-]</v>
          </cell>
          <cell r="S14" t="str">
            <v>θ[°]</v>
          </cell>
        </row>
        <row r="15">
          <cell r="M15">
            <v>1</v>
          </cell>
          <cell r="R15">
            <v>0.9999999980260792</v>
          </cell>
          <cell r="S15">
            <v>-3.5999999952625907E-3</v>
          </cell>
        </row>
        <row r="16">
          <cell r="M16">
            <v>2</v>
          </cell>
          <cell r="R16">
            <v>0.99999999210431667</v>
          </cell>
          <cell r="S16">
            <v>-7.1999999621007206E-3</v>
          </cell>
        </row>
        <row r="17">
          <cell r="M17">
            <v>3.5</v>
          </cell>
          <cell r="R17">
            <v>0.99999997581947009</v>
          </cell>
          <cell r="S17">
            <v>-1.2599999796883548E-2</v>
          </cell>
        </row>
        <row r="18">
          <cell r="M18">
            <v>6</v>
          </cell>
          <cell r="R18">
            <v>0.99999992893885581</v>
          </cell>
          <cell r="S18">
            <v>-2.1599998976719503E-2</v>
          </cell>
        </row>
        <row r="19">
          <cell r="M19">
            <v>10</v>
          </cell>
          <cell r="R19">
            <v>0.9999998026079705</v>
          </cell>
          <cell r="S19">
            <v>-3.5999995262591018E-2</v>
          </cell>
        </row>
        <row r="20">
          <cell r="M20">
            <v>20</v>
          </cell>
          <cell r="R20">
            <v>0.99999921043258311</v>
          </cell>
          <cell r="S20">
            <v>-7.1999962100755016E-2</v>
          </cell>
        </row>
        <row r="21">
          <cell r="M21">
            <v>35</v>
          </cell>
          <cell r="R21">
            <v>0.99999758195569222</v>
          </cell>
          <cell r="S21">
            <v>-0.12599979688413079</v>
          </cell>
        </row>
        <row r="22">
          <cell r="M22">
            <v>60</v>
          </cell>
          <cell r="R22">
            <v>0.99999289396057567</v>
          </cell>
          <cell r="S22">
            <v>-0.21599897672814147</v>
          </cell>
        </row>
        <row r="23">
          <cell r="M23">
            <v>100</v>
          </cell>
          <cell r="R23">
            <v>0.99998026137563323</v>
          </cell>
          <cell r="S23">
            <v>-0.35999526270209958</v>
          </cell>
        </row>
        <row r="24">
          <cell r="M24">
            <v>200</v>
          </cell>
          <cell r="R24">
            <v>0.99992105251483365</v>
          </cell>
          <cell r="S24">
            <v>-0.71996210430958363</v>
          </cell>
        </row>
        <row r="25">
          <cell r="M25">
            <v>350</v>
          </cell>
          <cell r="R25">
            <v>0.99975828236155284</v>
          </cell>
          <cell r="S25">
            <v>-1.2597969424586393</v>
          </cell>
        </row>
        <row r="26">
          <cell r="M26">
            <v>600</v>
          </cell>
          <cell r="R26">
            <v>0.99929014504023606</v>
          </cell>
          <cell r="S26">
            <v>-2.158977591116821</v>
          </cell>
        </row>
        <row r="27">
          <cell r="M27">
            <v>1000</v>
          </cell>
          <cell r="R27">
            <v>0.99803190450364476</v>
          </cell>
          <cell r="S27">
            <v>-3.5952737798681755</v>
          </cell>
        </row>
        <row r="28">
          <cell r="M28">
            <v>2000</v>
          </cell>
          <cell r="R28">
            <v>0.99219661539359161</v>
          </cell>
          <cell r="S28">
            <v>-7.1624558067258226</v>
          </cell>
        </row>
        <row r="29">
          <cell r="M29">
            <v>3500</v>
          </cell>
          <cell r="R29">
            <v>0.9766626038980073</v>
          </cell>
          <cell r="S29">
            <v>-12.402581073121405</v>
          </cell>
        </row>
        <row r="30">
          <cell r="M30">
            <v>6000</v>
          </cell>
          <cell r="R30">
            <v>0.93571522027870491</v>
          </cell>
          <cell r="S30">
            <v>-20.65599738233966</v>
          </cell>
        </row>
        <row r="31">
          <cell r="M31">
            <v>10000</v>
          </cell>
          <cell r="R31">
            <v>0.84673301596483042</v>
          </cell>
          <cell r="S31">
            <v>-32.141907635342058</v>
          </cell>
        </row>
        <row r="32">
          <cell r="M32">
            <v>20000</v>
          </cell>
          <cell r="R32">
            <v>0.6226769922994998</v>
          </cell>
          <cell r="S32">
            <v>-51.48811274603343</v>
          </cell>
        </row>
        <row r="33">
          <cell r="M33">
            <v>35000</v>
          </cell>
          <cell r="R33">
            <v>0.41394096571269351</v>
          </cell>
          <cell r="S33">
            <v>-65.547358259887218</v>
          </cell>
        </row>
        <row r="34">
          <cell r="M34">
            <v>60000</v>
          </cell>
          <cell r="R34">
            <v>0.2563914589565538</v>
          </cell>
          <cell r="S34">
            <v>-75.143948719088201</v>
          </cell>
        </row>
        <row r="35">
          <cell r="M35">
            <v>100000</v>
          </cell>
          <cell r="R35">
            <v>0.15717672547758985</v>
          </cell>
          <cell r="S35">
            <v>-80.956938920962315</v>
          </cell>
        </row>
        <row r="36">
          <cell r="M36">
            <v>200000</v>
          </cell>
          <cell r="R36">
            <v>7.932669684365852E-2</v>
          </cell>
          <cell r="S36">
            <v>-85.450134690878912</v>
          </cell>
        </row>
        <row r="37">
          <cell r="M37">
            <v>350000</v>
          </cell>
          <cell r="R37">
            <v>4.5425899770172001E-2</v>
          </cell>
          <cell r="S37">
            <v>-87.396391708852761</v>
          </cell>
        </row>
        <row r="38">
          <cell r="M38">
            <v>600000</v>
          </cell>
          <cell r="R38">
            <v>2.6516496729203563E-2</v>
          </cell>
          <cell r="S38">
            <v>-88.480538552671376</v>
          </cell>
        </row>
        <row r="39">
          <cell r="M39">
            <v>1000000</v>
          </cell>
          <cell r="R39">
            <v>1.5913478971147695E-2</v>
          </cell>
          <cell r="S39">
            <v>-89.088186330386165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BB8FD-2EFD-4B6B-8CFF-2A47D5E22287}">
  <dimension ref="A1:X39"/>
  <sheetViews>
    <sheetView showGridLines="0" tabSelected="1" view="pageBreakPreview" zoomScaleNormal="100" zoomScaleSheetLayoutView="100" workbookViewId="0">
      <selection activeCell="R9" sqref="R9"/>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19" width="7.19921875" style="4"/>
    <col min="20" max="20" width="0.796875" style="4" customWidth="1"/>
    <col min="21" max="16384" width="7.19921875" style="4"/>
  </cols>
  <sheetData>
    <row r="1" spans="1:24">
      <c r="A1" s="3" t="s">
        <v>7</v>
      </c>
    </row>
    <row r="2" spans="1:24">
      <c r="A2" s="4"/>
      <c r="B2" s="2" t="s">
        <v>3</v>
      </c>
    </row>
    <row r="3" spans="1:24">
      <c r="A3" s="4"/>
    </row>
    <row r="11" spans="1:24">
      <c r="M11" s="6" t="s">
        <v>8</v>
      </c>
      <c r="W11" s="7"/>
      <c r="X11" s="4" t="s">
        <v>9</v>
      </c>
    </row>
    <row r="12" spans="1:24">
      <c r="M12" s="8">
        <f>1/(2*PI()*O15*Q15)</f>
        <v>15915.494309189537</v>
      </c>
      <c r="W12" s="9"/>
      <c r="X12" s="4" t="s">
        <v>10</v>
      </c>
    </row>
    <row r="14" spans="1:24">
      <c r="M14" s="10" t="s">
        <v>11</v>
      </c>
      <c r="N14" s="10" t="s">
        <v>12</v>
      </c>
      <c r="O14" s="6" t="s">
        <v>13</v>
      </c>
      <c r="P14" s="6" t="s">
        <v>14</v>
      </c>
      <c r="Q14" s="6" t="s">
        <v>15</v>
      </c>
      <c r="R14" s="10" t="s">
        <v>16</v>
      </c>
      <c r="S14" s="6" t="s">
        <v>17</v>
      </c>
      <c r="U14" s="10" t="s">
        <v>18</v>
      </c>
      <c r="V14" s="10" t="s">
        <v>19</v>
      </c>
      <c r="W14" s="10" t="s">
        <v>20</v>
      </c>
      <c r="X14" s="10" t="s">
        <v>21</v>
      </c>
    </row>
    <row r="15" spans="1:24">
      <c r="M15" s="11">
        <v>1</v>
      </c>
      <c r="N15" s="12">
        <f>2*PI()*M15</f>
        <v>6.2831853071795862</v>
      </c>
      <c r="O15" s="11">
        <v>1000</v>
      </c>
      <c r="P15" s="13"/>
      <c r="Q15" s="11">
        <f>1*10^-8</f>
        <v>1E-8</v>
      </c>
      <c r="R15" s="14">
        <f>(1/SQRT(1+Q15^2*O15^2*N15^2))</f>
        <v>0.9999999980260792</v>
      </c>
      <c r="S15" s="15">
        <f>180/PI()*ATAN2(1,-Q15*O15*N15)</f>
        <v>-3.5999999952625907E-3</v>
      </c>
      <c r="U15" s="16">
        <v>1</v>
      </c>
      <c r="V15" s="16">
        <v>0</v>
      </c>
      <c r="W15" s="17">
        <f t="shared" ref="W15:W39" si="0">R15*(U15-V15)+V15</f>
        <v>0.9999999980260792</v>
      </c>
      <c r="X15" s="8">
        <f>20*LOG10(R15)</f>
        <v>-1.7145258279850926E-8</v>
      </c>
    </row>
    <row r="16" spans="1:24">
      <c r="M16" s="11">
        <v>2</v>
      </c>
      <c r="N16" s="12">
        <f>2*PI()*M16</f>
        <v>12.566370614359172</v>
      </c>
      <c r="O16" s="8">
        <f>O15</f>
        <v>1000</v>
      </c>
      <c r="P16" s="18"/>
      <c r="Q16" s="8">
        <f t="shared" ref="Q16:Q39" si="1">Q15</f>
        <v>1E-8</v>
      </c>
      <c r="R16" s="14">
        <f t="shared" ref="R16:R39" si="2">(1/SQRT(1+Q16^2*O16^2*N16^2))</f>
        <v>0.99999999210431667</v>
      </c>
      <c r="S16" s="15">
        <f t="shared" ref="S16:S39" si="3">180/PI()*ATAN2(1,-Q16*O16*N16)</f>
        <v>-7.1999999621007206E-3</v>
      </c>
      <c r="U16" s="19">
        <f t="shared" ref="U16:V31" si="4">U15</f>
        <v>1</v>
      </c>
      <c r="V16" s="19">
        <f t="shared" si="4"/>
        <v>0</v>
      </c>
      <c r="W16" s="17">
        <f t="shared" si="0"/>
        <v>0.99999999210431667</v>
      </c>
      <c r="X16" s="8">
        <f t="shared" ref="X16:X39" si="5">20*LOG10(R16)</f>
        <v>-6.8581034286791474E-8</v>
      </c>
    </row>
    <row r="17" spans="13:24">
      <c r="M17" s="11">
        <v>3.5</v>
      </c>
      <c r="N17" s="12">
        <f>2*PI()*M17</f>
        <v>21.991148575128552</v>
      </c>
      <c r="O17" s="8">
        <f t="shared" ref="O17:O39" si="6">O16</f>
        <v>1000</v>
      </c>
      <c r="P17" s="18"/>
      <c r="Q17" s="8">
        <f t="shared" si="1"/>
        <v>1E-8</v>
      </c>
      <c r="R17" s="14">
        <f t="shared" si="2"/>
        <v>0.99999997581947009</v>
      </c>
      <c r="S17" s="15">
        <f t="shared" si="3"/>
        <v>-1.2599999796883548E-2</v>
      </c>
      <c r="U17" s="19">
        <f t="shared" si="4"/>
        <v>1</v>
      </c>
      <c r="V17" s="19">
        <f t="shared" si="4"/>
        <v>0</v>
      </c>
      <c r="W17" s="17">
        <f t="shared" si="0"/>
        <v>0.99999997581947009</v>
      </c>
      <c r="X17" s="8">
        <f t="shared" si="5"/>
        <v>-2.1002941674235819E-7</v>
      </c>
    </row>
    <row r="18" spans="13:24">
      <c r="M18" s="11">
        <v>6</v>
      </c>
      <c r="N18" s="12">
        <f t="shared" ref="N18:N39" si="7">2*PI()*M18</f>
        <v>37.699111843077517</v>
      </c>
      <c r="O18" s="8">
        <f t="shared" si="6"/>
        <v>1000</v>
      </c>
      <c r="P18" s="18"/>
      <c r="Q18" s="8">
        <f t="shared" si="1"/>
        <v>1E-8</v>
      </c>
      <c r="R18" s="14">
        <f t="shared" si="2"/>
        <v>0.99999992893885581</v>
      </c>
      <c r="S18" s="15">
        <f t="shared" si="3"/>
        <v>-2.1599998976719503E-2</v>
      </c>
      <c r="U18" s="19">
        <f t="shared" si="4"/>
        <v>1</v>
      </c>
      <c r="V18" s="19">
        <f t="shared" si="4"/>
        <v>0</v>
      </c>
      <c r="W18" s="17">
        <f t="shared" si="0"/>
        <v>0.99999992893885581</v>
      </c>
      <c r="X18" s="8">
        <f t="shared" si="5"/>
        <v>-6.1722927792988103E-7</v>
      </c>
    </row>
    <row r="19" spans="13:24">
      <c r="M19" s="11">
        <v>10</v>
      </c>
      <c r="N19" s="12">
        <f t="shared" si="7"/>
        <v>62.831853071795862</v>
      </c>
      <c r="O19" s="8">
        <f t="shared" si="6"/>
        <v>1000</v>
      </c>
      <c r="P19" s="18"/>
      <c r="Q19" s="8">
        <f t="shared" si="1"/>
        <v>1E-8</v>
      </c>
      <c r="R19" s="14">
        <f t="shared" si="2"/>
        <v>0.9999998026079705</v>
      </c>
      <c r="S19" s="15">
        <f t="shared" si="3"/>
        <v>-3.5999995262591018E-2</v>
      </c>
      <c r="U19" s="19">
        <f t="shared" si="4"/>
        <v>1</v>
      </c>
      <c r="V19" s="19">
        <f t="shared" si="4"/>
        <v>0</v>
      </c>
      <c r="W19" s="17">
        <f t="shared" si="0"/>
        <v>0.9999998026079705</v>
      </c>
      <c r="X19" s="8">
        <f t="shared" si="5"/>
        <v>-1.7145255528834613E-6</v>
      </c>
    </row>
    <row r="20" spans="13:24">
      <c r="M20" s="11">
        <v>20</v>
      </c>
      <c r="N20" s="12">
        <f t="shared" si="7"/>
        <v>125.66370614359172</v>
      </c>
      <c r="O20" s="8">
        <f t="shared" si="6"/>
        <v>1000</v>
      </c>
      <c r="P20" s="18"/>
      <c r="Q20" s="8">
        <f t="shared" si="1"/>
        <v>1E-8</v>
      </c>
      <c r="R20" s="14">
        <f t="shared" si="2"/>
        <v>0.99999921043258311</v>
      </c>
      <c r="S20" s="15">
        <f t="shared" si="3"/>
        <v>-7.1999962100755016E-2</v>
      </c>
      <c r="U20" s="19">
        <f t="shared" si="4"/>
        <v>1</v>
      </c>
      <c r="V20" s="19">
        <f t="shared" si="4"/>
        <v>0</v>
      </c>
      <c r="W20" s="17">
        <f t="shared" si="0"/>
        <v>0.99999921043258311</v>
      </c>
      <c r="X20" s="8">
        <f t="shared" si="5"/>
        <v>-6.8580981524042927E-6</v>
      </c>
    </row>
    <row r="21" spans="13:24">
      <c r="M21" s="11">
        <v>35</v>
      </c>
      <c r="N21" s="12">
        <f t="shared" si="7"/>
        <v>219.91148575128551</v>
      </c>
      <c r="O21" s="8">
        <f t="shared" si="6"/>
        <v>1000</v>
      </c>
      <c r="P21" s="18"/>
      <c r="Q21" s="8">
        <f t="shared" si="1"/>
        <v>1E-8</v>
      </c>
      <c r="R21" s="14">
        <f t="shared" si="2"/>
        <v>0.99999758195569222</v>
      </c>
      <c r="S21" s="15">
        <f t="shared" si="3"/>
        <v>-0.12599979688413079</v>
      </c>
      <c r="U21" s="19">
        <f t="shared" si="4"/>
        <v>1</v>
      </c>
      <c r="V21" s="19">
        <f t="shared" si="4"/>
        <v>0</v>
      </c>
      <c r="W21" s="17">
        <f t="shared" si="0"/>
        <v>0.99999758195569222</v>
      </c>
      <c r="X21" s="8">
        <f t="shared" si="5"/>
        <v>-2.1002891390331763E-5</v>
      </c>
    </row>
    <row r="22" spans="13:24">
      <c r="M22" s="11">
        <v>60</v>
      </c>
      <c r="N22" s="12">
        <f t="shared" si="7"/>
        <v>376.99111843077515</v>
      </c>
      <c r="O22" s="8">
        <f t="shared" si="6"/>
        <v>1000</v>
      </c>
      <c r="P22" s="18"/>
      <c r="Q22" s="8">
        <f t="shared" si="1"/>
        <v>1E-8</v>
      </c>
      <c r="R22" s="14">
        <f t="shared" si="2"/>
        <v>0.99999289396057567</v>
      </c>
      <c r="S22" s="15">
        <f t="shared" si="3"/>
        <v>-0.21599897672814147</v>
      </c>
      <c r="U22" s="19">
        <f t="shared" si="4"/>
        <v>1</v>
      </c>
      <c r="V22" s="19">
        <f t="shared" si="4"/>
        <v>0</v>
      </c>
      <c r="W22" s="17">
        <f t="shared" si="0"/>
        <v>0.99999289396057567</v>
      </c>
      <c r="X22" s="8">
        <f t="shared" si="5"/>
        <v>-6.1722493504979615E-5</v>
      </c>
    </row>
    <row r="23" spans="13:24">
      <c r="M23" s="11">
        <v>100</v>
      </c>
      <c r="N23" s="12">
        <f t="shared" si="7"/>
        <v>628.31853071795865</v>
      </c>
      <c r="O23" s="8">
        <f t="shared" si="6"/>
        <v>1000</v>
      </c>
      <c r="P23" s="18"/>
      <c r="Q23" s="8">
        <f t="shared" si="1"/>
        <v>1E-8</v>
      </c>
      <c r="R23" s="14">
        <f t="shared" si="2"/>
        <v>0.99998026137563323</v>
      </c>
      <c r="S23" s="15">
        <f t="shared" si="3"/>
        <v>-0.35999526270209958</v>
      </c>
      <c r="U23" s="19">
        <f t="shared" si="4"/>
        <v>1</v>
      </c>
      <c r="V23" s="19">
        <f t="shared" si="4"/>
        <v>0</v>
      </c>
      <c r="W23" s="17">
        <f t="shared" si="0"/>
        <v>0.99998026137563323</v>
      </c>
      <c r="X23" s="8">
        <f t="shared" si="5"/>
        <v>-1.714492049482957E-4</v>
      </c>
    </row>
    <row r="24" spans="13:24">
      <c r="M24" s="11">
        <v>200</v>
      </c>
      <c r="N24" s="12">
        <f t="shared" si="7"/>
        <v>1256.6370614359173</v>
      </c>
      <c r="O24" s="8">
        <f t="shared" si="6"/>
        <v>1000</v>
      </c>
      <c r="P24" s="18"/>
      <c r="Q24" s="8">
        <f t="shared" si="1"/>
        <v>1E-8</v>
      </c>
      <c r="R24" s="14">
        <f t="shared" si="2"/>
        <v>0.99992105251483365</v>
      </c>
      <c r="S24" s="15">
        <f t="shared" si="3"/>
        <v>-0.71996210430958363</v>
      </c>
      <c r="U24" s="19">
        <f t="shared" si="4"/>
        <v>1</v>
      </c>
      <c r="V24" s="19">
        <f t="shared" si="4"/>
        <v>0</v>
      </c>
      <c r="W24" s="17">
        <f t="shared" si="0"/>
        <v>0.99992105251483365</v>
      </c>
      <c r="X24" s="8">
        <f t="shared" si="5"/>
        <v>-6.8575621307809048E-4</v>
      </c>
    </row>
    <row r="25" spans="13:24">
      <c r="M25" s="11">
        <v>350</v>
      </c>
      <c r="N25" s="12">
        <f t="shared" si="7"/>
        <v>2199.114857512855</v>
      </c>
      <c r="O25" s="8">
        <f t="shared" si="6"/>
        <v>1000</v>
      </c>
      <c r="P25" s="18"/>
      <c r="Q25" s="8">
        <f t="shared" si="1"/>
        <v>1E-8</v>
      </c>
      <c r="R25" s="14">
        <f t="shared" si="2"/>
        <v>0.99975828236155284</v>
      </c>
      <c r="S25" s="15">
        <f t="shared" si="3"/>
        <v>-1.2597969424586393</v>
      </c>
      <c r="U25" s="19">
        <f t="shared" si="4"/>
        <v>1</v>
      </c>
      <c r="V25" s="19">
        <f t="shared" si="4"/>
        <v>0</v>
      </c>
      <c r="W25" s="17">
        <f t="shared" si="0"/>
        <v>0.99975828236155284</v>
      </c>
      <c r="X25" s="8">
        <f t="shared" si="5"/>
        <v>-2.0997865190700371E-3</v>
      </c>
    </row>
    <row r="26" spans="13:24">
      <c r="M26" s="11">
        <v>600</v>
      </c>
      <c r="N26" s="12">
        <f t="shared" si="7"/>
        <v>3769.9111843077517</v>
      </c>
      <c r="O26" s="8">
        <f t="shared" si="6"/>
        <v>1000</v>
      </c>
      <c r="P26" s="18"/>
      <c r="Q26" s="8">
        <f t="shared" si="1"/>
        <v>1E-8</v>
      </c>
      <c r="R26" s="14">
        <f t="shared" si="2"/>
        <v>0.99929014504023606</v>
      </c>
      <c r="S26" s="15">
        <f t="shared" si="3"/>
        <v>-2.158977591116821</v>
      </c>
      <c r="U26" s="19">
        <f t="shared" si="4"/>
        <v>1</v>
      </c>
      <c r="V26" s="19">
        <f t="shared" si="4"/>
        <v>0</v>
      </c>
      <c r="W26" s="17">
        <f t="shared" si="0"/>
        <v>0.99929014504023606</v>
      </c>
      <c r="X26" s="8">
        <f t="shared" si="5"/>
        <v>-6.1679112598320984E-3</v>
      </c>
    </row>
    <row r="27" spans="13:24">
      <c r="M27" s="11">
        <v>1000</v>
      </c>
      <c r="N27" s="12">
        <f t="shared" si="7"/>
        <v>6283.1853071795858</v>
      </c>
      <c r="O27" s="8">
        <f t="shared" si="6"/>
        <v>1000</v>
      </c>
      <c r="P27" s="18"/>
      <c r="Q27" s="8">
        <f t="shared" si="1"/>
        <v>1E-8</v>
      </c>
      <c r="R27" s="14">
        <f t="shared" si="2"/>
        <v>0.99803190450364476</v>
      </c>
      <c r="S27" s="15">
        <f t="shared" si="3"/>
        <v>-3.5952737798681755</v>
      </c>
      <c r="U27" s="19">
        <f t="shared" si="4"/>
        <v>1</v>
      </c>
      <c r="V27" s="19">
        <f t="shared" si="4"/>
        <v>0</v>
      </c>
      <c r="W27" s="17">
        <f t="shared" si="0"/>
        <v>0.99803190450364476</v>
      </c>
      <c r="X27" s="8">
        <f t="shared" si="5"/>
        <v>-1.7111504344582869E-2</v>
      </c>
    </row>
    <row r="28" spans="13:24">
      <c r="M28" s="11">
        <v>2000</v>
      </c>
      <c r="N28" s="12">
        <f t="shared" si="7"/>
        <v>12566.370614359172</v>
      </c>
      <c r="O28" s="8">
        <f t="shared" si="6"/>
        <v>1000</v>
      </c>
      <c r="P28" s="18"/>
      <c r="Q28" s="8">
        <f t="shared" si="1"/>
        <v>1E-8</v>
      </c>
      <c r="R28" s="14">
        <f t="shared" si="2"/>
        <v>0.99219661539359161</v>
      </c>
      <c r="S28" s="15">
        <f t="shared" si="3"/>
        <v>-7.1624558067258226</v>
      </c>
      <c r="U28" s="19">
        <f t="shared" si="4"/>
        <v>1</v>
      </c>
      <c r="V28" s="19">
        <f t="shared" si="4"/>
        <v>0</v>
      </c>
      <c r="W28" s="17">
        <f t="shared" si="0"/>
        <v>0.99219661539359161</v>
      </c>
      <c r="X28" s="8">
        <f t="shared" si="5"/>
        <v>-6.8045175474465092E-2</v>
      </c>
    </row>
    <row r="29" spans="13:24">
      <c r="M29" s="11">
        <v>3500</v>
      </c>
      <c r="N29" s="12">
        <f t="shared" si="7"/>
        <v>21991.148575128551</v>
      </c>
      <c r="O29" s="8">
        <f t="shared" si="6"/>
        <v>1000</v>
      </c>
      <c r="P29" s="18"/>
      <c r="Q29" s="8">
        <f t="shared" si="1"/>
        <v>1E-8</v>
      </c>
      <c r="R29" s="14">
        <f t="shared" si="2"/>
        <v>0.9766626038980073</v>
      </c>
      <c r="S29" s="15">
        <f t="shared" si="3"/>
        <v>-12.402581073121405</v>
      </c>
      <c r="U29" s="19">
        <f t="shared" si="4"/>
        <v>1</v>
      </c>
      <c r="V29" s="19">
        <f t="shared" si="4"/>
        <v>0</v>
      </c>
      <c r="W29" s="17">
        <f t="shared" si="0"/>
        <v>0.9766626038980073</v>
      </c>
      <c r="X29" s="8">
        <f t="shared" si="5"/>
        <v>-0.20510881922259355</v>
      </c>
    </row>
    <row r="30" spans="13:24">
      <c r="M30" s="11">
        <v>6000</v>
      </c>
      <c r="N30" s="12">
        <f t="shared" si="7"/>
        <v>37699.111843077517</v>
      </c>
      <c r="O30" s="8">
        <f t="shared" si="6"/>
        <v>1000</v>
      </c>
      <c r="P30" s="18"/>
      <c r="Q30" s="8">
        <f t="shared" si="1"/>
        <v>1E-8</v>
      </c>
      <c r="R30" s="14">
        <f t="shared" si="2"/>
        <v>0.93571522027870491</v>
      </c>
      <c r="S30" s="15">
        <f t="shared" si="3"/>
        <v>-20.65599738233966</v>
      </c>
      <c r="U30" s="19">
        <f t="shared" si="4"/>
        <v>1</v>
      </c>
      <c r="V30" s="19">
        <f t="shared" si="4"/>
        <v>0</v>
      </c>
      <c r="W30" s="17">
        <f t="shared" si="0"/>
        <v>0.93571522027870491</v>
      </c>
      <c r="X30" s="8">
        <f t="shared" si="5"/>
        <v>-0.57712612523795515</v>
      </c>
    </row>
    <row r="31" spans="13:24">
      <c r="M31" s="11">
        <v>10000</v>
      </c>
      <c r="N31" s="12">
        <f t="shared" si="7"/>
        <v>62831.853071795864</v>
      </c>
      <c r="O31" s="8">
        <f t="shared" si="6"/>
        <v>1000</v>
      </c>
      <c r="P31" s="18"/>
      <c r="Q31" s="8">
        <f t="shared" si="1"/>
        <v>1E-8</v>
      </c>
      <c r="R31" s="14">
        <f t="shared" si="2"/>
        <v>0.84673301596483042</v>
      </c>
      <c r="S31" s="15">
        <f t="shared" si="3"/>
        <v>-32.141907635342058</v>
      </c>
      <c r="U31" s="19">
        <f t="shared" si="4"/>
        <v>1</v>
      </c>
      <c r="V31" s="19">
        <f t="shared" si="4"/>
        <v>0</v>
      </c>
      <c r="W31" s="17">
        <f t="shared" si="0"/>
        <v>0.84673301596483042</v>
      </c>
      <c r="X31" s="8">
        <f t="shared" si="5"/>
        <v>-1.445070116205287</v>
      </c>
    </row>
    <row r="32" spans="13:24">
      <c r="M32" s="11">
        <v>20000</v>
      </c>
      <c r="N32" s="12">
        <f t="shared" si="7"/>
        <v>125663.70614359173</v>
      </c>
      <c r="O32" s="8">
        <f t="shared" si="6"/>
        <v>1000</v>
      </c>
      <c r="P32" s="18"/>
      <c r="Q32" s="8">
        <f t="shared" si="1"/>
        <v>1E-8</v>
      </c>
      <c r="R32" s="14">
        <f t="shared" si="2"/>
        <v>0.6226769922994998</v>
      </c>
      <c r="S32" s="15">
        <f t="shared" si="3"/>
        <v>-51.48811274603343</v>
      </c>
      <c r="U32" s="19">
        <f t="shared" ref="U32:V39" si="8">U31</f>
        <v>1</v>
      </c>
      <c r="V32" s="19">
        <f t="shared" si="8"/>
        <v>0</v>
      </c>
      <c r="W32" s="17">
        <f t="shared" si="0"/>
        <v>0.6226769922994998</v>
      </c>
      <c r="X32" s="8">
        <f t="shared" si="5"/>
        <v>-4.1147436202747105</v>
      </c>
    </row>
    <row r="33" spans="13:24">
      <c r="M33" s="11">
        <v>35000</v>
      </c>
      <c r="N33" s="12">
        <f t="shared" si="7"/>
        <v>219911.48575128551</v>
      </c>
      <c r="O33" s="8">
        <f t="shared" si="6"/>
        <v>1000</v>
      </c>
      <c r="P33" s="18"/>
      <c r="Q33" s="8">
        <f t="shared" si="1"/>
        <v>1E-8</v>
      </c>
      <c r="R33" s="14">
        <f t="shared" si="2"/>
        <v>0.41394096571269351</v>
      </c>
      <c r="S33" s="15">
        <f t="shared" si="3"/>
        <v>-65.547358259887218</v>
      </c>
      <c r="U33" s="19">
        <f t="shared" si="8"/>
        <v>1</v>
      </c>
      <c r="V33" s="19">
        <f t="shared" si="8"/>
        <v>0</v>
      </c>
      <c r="W33" s="17">
        <f t="shared" si="0"/>
        <v>0.41394096571269351</v>
      </c>
      <c r="X33" s="8">
        <f t="shared" si="5"/>
        <v>-7.6612318294340485</v>
      </c>
    </row>
    <row r="34" spans="13:24">
      <c r="M34" s="11">
        <v>60000</v>
      </c>
      <c r="N34" s="12">
        <f t="shared" si="7"/>
        <v>376991.11843077518</v>
      </c>
      <c r="O34" s="8">
        <f t="shared" si="6"/>
        <v>1000</v>
      </c>
      <c r="P34" s="18"/>
      <c r="Q34" s="8">
        <f t="shared" si="1"/>
        <v>1E-8</v>
      </c>
      <c r="R34" s="14">
        <f t="shared" si="2"/>
        <v>0.2563914589565538</v>
      </c>
      <c r="S34" s="15">
        <f t="shared" si="3"/>
        <v>-75.143948719088201</v>
      </c>
      <c r="U34" s="19">
        <f t="shared" si="8"/>
        <v>1</v>
      </c>
      <c r="V34" s="19">
        <f t="shared" si="8"/>
        <v>0</v>
      </c>
      <c r="W34" s="17">
        <f t="shared" si="0"/>
        <v>0.2563914589565538</v>
      </c>
      <c r="X34" s="8">
        <f t="shared" si="5"/>
        <v>-11.821928927044219</v>
      </c>
    </row>
    <row r="35" spans="13:24">
      <c r="M35" s="11">
        <v>100000</v>
      </c>
      <c r="N35" s="12">
        <f t="shared" si="7"/>
        <v>628318.53071795858</v>
      </c>
      <c r="O35" s="8">
        <f t="shared" si="6"/>
        <v>1000</v>
      </c>
      <c r="P35" s="18"/>
      <c r="Q35" s="8">
        <f t="shared" si="1"/>
        <v>1E-8</v>
      </c>
      <c r="R35" s="14">
        <f t="shared" si="2"/>
        <v>0.15717672547758985</v>
      </c>
      <c r="S35" s="15">
        <f t="shared" si="3"/>
        <v>-80.956938920962315</v>
      </c>
      <c r="U35" s="19">
        <f t="shared" si="8"/>
        <v>1</v>
      </c>
      <c r="V35" s="19">
        <f t="shared" si="8"/>
        <v>0</v>
      </c>
      <c r="W35" s="17">
        <f t="shared" si="0"/>
        <v>0.15717672547758985</v>
      </c>
      <c r="X35" s="8">
        <f t="shared" si="5"/>
        <v>-16.072235265805517</v>
      </c>
    </row>
    <row r="36" spans="13:24">
      <c r="M36" s="11">
        <v>200000</v>
      </c>
      <c r="N36" s="12">
        <f t="shared" si="7"/>
        <v>1256637.0614359172</v>
      </c>
      <c r="O36" s="8">
        <f t="shared" si="6"/>
        <v>1000</v>
      </c>
      <c r="P36" s="18"/>
      <c r="Q36" s="8">
        <f t="shared" si="1"/>
        <v>1E-8</v>
      </c>
      <c r="R36" s="14">
        <f t="shared" si="2"/>
        <v>7.932669684365852E-2</v>
      </c>
      <c r="S36" s="15">
        <f t="shared" si="3"/>
        <v>-85.450134690878912</v>
      </c>
      <c r="U36" s="19">
        <f t="shared" si="8"/>
        <v>1</v>
      </c>
      <c r="V36" s="19">
        <f t="shared" si="8"/>
        <v>0</v>
      </c>
      <c r="W36" s="17">
        <f t="shared" si="0"/>
        <v>7.932669684365852E-2</v>
      </c>
      <c r="X36" s="8">
        <f t="shared" si="5"/>
        <v>-22.011612586390065</v>
      </c>
    </row>
    <row r="37" spans="13:24">
      <c r="M37" s="11">
        <v>350000</v>
      </c>
      <c r="N37" s="12">
        <f t="shared" si="7"/>
        <v>2199114.857512855</v>
      </c>
      <c r="O37" s="8">
        <f t="shared" si="6"/>
        <v>1000</v>
      </c>
      <c r="P37" s="18"/>
      <c r="Q37" s="8">
        <f t="shared" si="1"/>
        <v>1E-8</v>
      </c>
      <c r="R37" s="14">
        <f t="shared" si="2"/>
        <v>4.5425899770172001E-2</v>
      </c>
      <c r="S37" s="15">
        <f t="shared" si="3"/>
        <v>-87.396391708852761</v>
      </c>
      <c r="U37" s="19">
        <f t="shared" si="8"/>
        <v>1</v>
      </c>
      <c r="V37" s="19">
        <f t="shared" si="8"/>
        <v>0</v>
      </c>
      <c r="W37" s="17">
        <f t="shared" si="0"/>
        <v>4.5425899770172001E-2</v>
      </c>
      <c r="X37" s="8">
        <f t="shared" si="5"/>
        <v>-26.853929233573851</v>
      </c>
    </row>
    <row r="38" spans="13:24">
      <c r="M38" s="11">
        <v>600000</v>
      </c>
      <c r="N38" s="12">
        <f t="shared" si="7"/>
        <v>3769911.1843077517</v>
      </c>
      <c r="O38" s="8">
        <f t="shared" si="6"/>
        <v>1000</v>
      </c>
      <c r="P38" s="18"/>
      <c r="Q38" s="8">
        <f t="shared" si="1"/>
        <v>1E-8</v>
      </c>
      <c r="R38" s="14">
        <f t="shared" si="2"/>
        <v>2.6516496729203563E-2</v>
      </c>
      <c r="S38" s="15">
        <f t="shared" si="3"/>
        <v>-88.480538552671376</v>
      </c>
      <c r="U38" s="19">
        <f t="shared" si="8"/>
        <v>1</v>
      </c>
      <c r="V38" s="19">
        <f t="shared" si="8"/>
        <v>0</v>
      </c>
      <c r="W38" s="17">
        <f t="shared" si="0"/>
        <v>2.6516496729203563E-2</v>
      </c>
      <c r="X38" s="8">
        <f t="shared" si="5"/>
        <v>-31.529677080213766</v>
      </c>
    </row>
    <row r="39" spans="13:24">
      <c r="M39" s="11">
        <v>1000000</v>
      </c>
      <c r="N39" s="12">
        <f t="shared" si="7"/>
        <v>6283185.307179586</v>
      </c>
      <c r="O39" s="8">
        <f t="shared" si="6"/>
        <v>1000</v>
      </c>
      <c r="P39" s="18"/>
      <c r="Q39" s="8">
        <f t="shared" si="1"/>
        <v>1E-8</v>
      </c>
      <c r="R39" s="14">
        <f t="shared" si="2"/>
        <v>1.5913478971147695E-2</v>
      </c>
      <c r="S39" s="15">
        <f t="shared" si="3"/>
        <v>-89.088186330386165</v>
      </c>
      <c r="U39" s="19">
        <f t="shared" si="8"/>
        <v>1</v>
      </c>
      <c r="V39" s="19">
        <f t="shared" si="8"/>
        <v>0</v>
      </c>
      <c r="W39" s="17">
        <f t="shared" si="0"/>
        <v>1.5913478971147695E-2</v>
      </c>
      <c r="X39" s="8">
        <f t="shared" si="5"/>
        <v>-35.964697308632864</v>
      </c>
    </row>
  </sheetData>
  <hyperlinks>
    <hyperlink ref="B2" r:id="rId1" xr:uid="{85357900-CC0F-4A98-9060-97C7C51B47F6}"/>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RC LPF 1次</vt:lpstr>
      <vt:lpstr>'RC LPF 1次'!Print_Area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