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0" documentId="8_{5CFA979E-0162-4735-920D-311D171226A5}" xr6:coauthVersionLast="47" xr6:coauthVersionMax="47" xr10:uidLastSave="{00000000-0000-0000-0000-000000000000}"/>
  <bookViews>
    <workbookView xWindow="4950" yWindow="750" windowWidth="18510" windowHeight="13335" activeTab="1" xr2:uid="{3CC913CB-6270-4F6D-BDE6-B73CFCAC55A3}"/>
  </bookViews>
  <sheets>
    <sheet name="使用上の注意" sheetId="1" r:id="rId1"/>
    <sheet name="RC BPF 1次" sheetId="12" r:id="rId2"/>
  </sheets>
  <externalReferences>
    <externalReference r:id="rId3"/>
  </externalReference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#REF!</definedName>
    <definedName name="_xlnm.Print_Area" localSheetId="1">'RC BPF 1次'!$A$1:$Y$135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9" i="12" l="1"/>
  <c r="N39" i="12"/>
  <c r="T38" i="12"/>
  <c r="N38" i="12"/>
  <c r="T37" i="12"/>
  <c r="N37" i="12"/>
  <c r="N36" i="12"/>
  <c r="N35" i="12"/>
  <c r="N34" i="12"/>
  <c r="N33" i="12"/>
  <c r="N32" i="12"/>
  <c r="N31" i="12"/>
  <c r="N30" i="12"/>
  <c r="N29" i="12"/>
  <c r="N28" i="12"/>
  <c r="N27" i="12"/>
  <c r="N26" i="12"/>
  <c r="N25" i="12"/>
  <c r="N24" i="12"/>
  <c r="N23" i="12"/>
  <c r="N22" i="12"/>
  <c r="N21" i="12"/>
  <c r="N20" i="12"/>
  <c r="N19" i="12"/>
  <c r="N18" i="12"/>
  <c r="V17" i="12"/>
  <c r="V18" i="12" s="1"/>
  <c r="V19" i="12" s="1"/>
  <c r="V20" i="12" s="1"/>
  <c r="V21" i="12" s="1"/>
  <c r="V22" i="12" s="1"/>
  <c r="V23" i="12" s="1"/>
  <c r="V24" i="12" s="1"/>
  <c r="V25" i="12" s="1"/>
  <c r="V26" i="12" s="1"/>
  <c r="V27" i="12" s="1"/>
  <c r="V28" i="12" s="1"/>
  <c r="V29" i="12" s="1"/>
  <c r="V30" i="12" s="1"/>
  <c r="V31" i="12" s="1"/>
  <c r="V32" i="12" s="1"/>
  <c r="V33" i="12" s="1"/>
  <c r="V34" i="12" s="1"/>
  <c r="V35" i="12" s="1"/>
  <c r="V36" i="12" s="1"/>
  <c r="V37" i="12" s="1"/>
  <c r="V38" i="12" s="1"/>
  <c r="V39" i="12" s="1"/>
  <c r="N17" i="12"/>
  <c r="W16" i="12"/>
  <c r="W17" i="12" s="1"/>
  <c r="W18" i="12" s="1"/>
  <c r="W19" i="12" s="1"/>
  <c r="W20" i="12" s="1"/>
  <c r="W21" i="12" s="1"/>
  <c r="W22" i="12" s="1"/>
  <c r="W23" i="12" s="1"/>
  <c r="W24" i="12" s="1"/>
  <c r="W25" i="12" s="1"/>
  <c r="W26" i="12" s="1"/>
  <c r="W27" i="12" s="1"/>
  <c r="W28" i="12" s="1"/>
  <c r="W29" i="12" s="1"/>
  <c r="W30" i="12" s="1"/>
  <c r="W31" i="12" s="1"/>
  <c r="W32" i="12" s="1"/>
  <c r="W33" i="12" s="1"/>
  <c r="W34" i="12" s="1"/>
  <c r="W35" i="12" s="1"/>
  <c r="W36" i="12" s="1"/>
  <c r="W37" i="12" s="1"/>
  <c r="W38" i="12" s="1"/>
  <c r="W39" i="12" s="1"/>
  <c r="V16" i="12"/>
  <c r="R16" i="12"/>
  <c r="R17" i="12" s="1"/>
  <c r="R18" i="12" s="1"/>
  <c r="R19" i="12" s="1"/>
  <c r="R20" i="12" s="1"/>
  <c r="R21" i="12" s="1"/>
  <c r="R22" i="12" s="1"/>
  <c r="R23" i="12" s="1"/>
  <c r="R24" i="12" s="1"/>
  <c r="R25" i="12" s="1"/>
  <c r="R26" i="12" s="1"/>
  <c r="R27" i="12" s="1"/>
  <c r="R28" i="12" s="1"/>
  <c r="R29" i="12" s="1"/>
  <c r="R30" i="12" s="1"/>
  <c r="R31" i="12" s="1"/>
  <c r="R32" i="12" s="1"/>
  <c r="R33" i="12" s="1"/>
  <c r="R34" i="12" s="1"/>
  <c r="R35" i="12" s="1"/>
  <c r="R36" i="12" s="1"/>
  <c r="R37" i="12" s="1"/>
  <c r="R38" i="12" s="1"/>
  <c r="R39" i="12" s="1"/>
  <c r="P16" i="12"/>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O16" i="12"/>
  <c r="O17" i="12" s="1"/>
  <c r="O18" i="12" s="1"/>
  <c r="N16" i="12"/>
  <c r="Q15" i="12"/>
  <c r="Q16" i="12" s="1"/>
  <c r="Q17" i="12" s="1"/>
  <c r="O15" i="12"/>
  <c r="N15" i="12"/>
  <c r="S15" i="12" s="1"/>
  <c r="O19" i="12" l="1"/>
  <c r="O20" i="12" s="1"/>
  <c r="Y15" i="12"/>
  <c r="X15" i="12"/>
  <c r="Q18" i="12"/>
  <c r="S17" i="12"/>
  <c r="S16" i="12"/>
  <c r="X16" i="12" l="1"/>
  <c r="Y16" i="12"/>
  <c r="Y17" i="12"/>
  <c r="X17" i="12"/>
  <c r="O21" i="12"/>
  <c r="Q19" i="12"/>
  <c r="S18" i="12"/>
  <c r="T15" i="12"/>
  <c r="T16" i="12"/>
  <c r="Q20" i="12" l="1"/>
  <c r="S19" i="12"/>
  <c r="X18" i="12"/>
  <c r="Y18" i="12"/>
  <c r="O22" i="12"/>
  <c r="O23" i="12" l="1"/>
  <c r="X19" i="12"/>
  <c r="Y19" i="12"/>
  <c r="S20" i="12"/>
  <c r="Q21" i="12"/>
  <c r="T17" i="12"/>
  <c r="O24" i="12" l="1"/>
  <c r="Q22" i="12"/>
  <c r="S21" i="12"/>
  <c r="T18" i="12"/>
  <c r="Y20" i="12"/>
  <c r="X20" i="12"/>
  <c r="Q23" i="12" l="1"/>
  <c r="S22" i="12"/>
  <c r="T19" i="12"/>
  <c r="X21" i="12"/>
  <c r="Y21" i="12"/>
  <c r="O25" i="12"/>
  <c r="Y22" i="12" l="1"/>
  <c r="X22" i="12"/>
  <c r="O26" i="12"/>
  <c r="S23" i="12"/>
  <c r="Q24" i="12"/>
  <c r="T20" i="12"/>
  <c r="Y23" i="12" l="1"/>
  <c r="X23" i="12"/>
  <c r="Q25" i="12"/>
  <c r="S24" i="12"/>
  <c r="T21" i="12"/>
  <c r="O27" i="12"/>
  <c r="S25" i="12" l="1"/>
  <c r="Q26" i="12"/>
  <c r="T22" i="12"/>
  <c r="O28" i="12"/>
  <c r="Y24" i="12"/>
  <c r="X24" i="12"/>
  <c r="Q27" i="12" l="1"/>
  <c r="S26" i="12"/>
  <c r="T23" i="12"/>
  <c r="O29" i="12"/>
  <c r="Y25" i="12"/>
  <c r="X25" i="12"/>
  <c r="O30" i="12" l="1"/>
  <c r="X26" i="12"/>
  <c r="Y26" i="12"/>
  <c r="Q28" i="12"/>
  <c r="S27" i="12"/>
  <c r="T24" i="12"/>
  <c r="Q29" i="12" l="1"/>
  <c r="S28" i="12"/>
  <c r="T25" i="12"/>
  <c r="Y27" i="12"/>
  <c r="X27" i="12"/>
  <c r="O31" i="12"/>
  <c r="O32" i="12" l="1"/>
  <c r="Y28" i="12"/>
  <c r="X28" i="12"/>
  <c r="Q30" i="12"/>
  <c r="S29" i="12"/>
  <c r="T26" i="12"/>
  <c r="Y29" i="12" l="1"/>
  <c r="X29" i="12"/>
  <c r="Q31" i="12"/>
  <c r="S30" i="12"/>
  <c r="T27" i="12"/>
  <c r="O33" i="12"/>
  <c r="Y30" i="12" l="1"/>
  <c r="X30" i="12"/>
  <c r="O34" i="12"/>
  <c r="Q32" i="12"/>
  <c r="S31" i="12"/>
  <c r="T28" i="12"/>
  <c r="Y31" i="12" l="1"/>
  <c r="X31" i="12"/>
  <c r="O35" i="12"/>
  <c r="Q33" i="12"/>
  <c r="S32" i="12"/>
  <c r="T29" i="12"/>
  <c r="S33" i="12" l="1"/>
  <c r="Q34" i="12"/>
  <c r="T30" i="12"/>
  <c r="O36" i="12"/>
  <c r="Y32" i="12"/>
  <c r="X32" i="12"/>
  <c r="O37" i="12" l="1"/>
  <c r="Q35" i="12"/>
  <c r="S34" i="12"/>
  <c r="T31" i="12"/>
  <c r="Y33" i="12"/>
  <c r="X33" i="12"/>
  <c r="Q36" i="12" l="1"/>
  <c r="S35" i="12"/>
  <c r="T32" i="12"/>
  <c r="O38" i="12"/>
  <c r="X34" i="12"/>
  <c r="Y34" i="12"/>
  <c r="O39" i="12" l="1"/>
  <c r="Y35" i="12"/>
  <c r="X35" i="12"/>
  <c r="S36" i="12"/>
  <c r="Q37" i="12"/>
  <c r="T33" i="12"/>
  <c r="Q38" i="12" l="1"/>
  <c r="S37" i="12"/>
  <c r="T34" i="12"/>
  <c r="Y36" i="12"/>
  <c r="X36" i="12"/>
  <c r="X37" i="12" l="1"/>
  <c r="Y37" i="12"/>
  <c r="Q39" i="12"/>
  <c r="S38" i="12"/>
  <c r="T35" i="12"/>
  <c r="Y38" i="12" l="1"/>
  <c r="X38" i="12"/>
  <c r="S39" i="12"/>
  <c r="T36" i="12"/>
  <c r="Y39" i="12" l="1"/>
  <c r="X39" i="12"/>
</calcChain>
</file>

<file path=xl/sharedStrings.xml><?xml version="1.0" encoding="utf-8"?>
<sst xmlns="http://schemas.openxmlformats.org/spreadsheetml/2006/main" count="24" uniqueCount="23">
  <si>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</si>
  <si>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</si>
  <si>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</si>
  <si>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</si>
  <si>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</si>
  <si>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</si>
  <si>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</si>
  <si>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入力セル</t>
  </si>
  <si>
    <t>計算セル</t>
  </si>
  <si>
    <t>f[Hz]</t>
  </si>
  <si>
    <t>ω[rad/s]</t>
  </si>
  <si>
    <t>R1[Ω]</t>
  </si>
  <si>
    <t>C1[F]</t>
  </si>
  <si>
    <t>θ[°]</t>
  </si>
  <si>
    <t>Vin[V]</t>
  </si>
  <si>
    <t>Vref[V]</t>
  </si>
  <si>
    <t>Vout[V]</t>
  </si>
  <si>
    <t>Gain[dB]</t>
  </si>
  <si>
    <t>R2[Ω]</t>
  </si>
  <si>
    <t>C2[F]</t>
  </si>
  <si>
    <t>Gain</t>
  </si>
  <si>
    <t>■RC BPF 1次</t>
  </si>
  <si>
    <t>LPとHPの周波数をそれぞれ決められる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</si>
</sst>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b/>
      <u/>
      <sz val="11"/>
      <color indexed="12"/>
      <name val="Meiryo UI"/>
      <family val="3"/>
      <charset val="128"/>
    </font>
    <font>
      <sz val="11"/>
      <name val="Meiryo UI"/>
      <family val="3"/>
      <charset val="128"/>
    </font>
    <font>
      <b/>
      <sz val="11"/>
      <color indexed="12"/>
      <name val="Meiryo UI"/>
      <family val="3"/>
      <charset val="128"/>
    </font>
    <font>
      <sz val="11"/>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17">
    <xf numFmtId="0" fontId="0" fillId="0" borderId="0" xfId="0"/>
    <xf numFmtId="0" fontId="1" fillId="0" borderId="0" xfId="0" applyFont="1"/>
    <xf numFmtId="0" fontId="2" fillId="0" borderId="0" xfId="1"/>
    <xf numFmtId="0" fontId="4" fillId="0" borderId="1" xfId="2" applyFont="1" applyBorder="1"/>
    <xf numFmtId="0" fontId="5" fillId="0" borderId="0" xfId="2" applyFont="1"/>
    <xf numFmtId="0" fontId="6" fillId="0" borderId="0" xfId="2" applyFont="1"/>
    <xf numFmtId="0" fontId="5" fillId="0" borderId="2" xfId="2" applyFont="1" applyBorder="1"/>
    <xf numFmtId="0" fontId="5" fillId="2" borderId="0" xfId="2" applyFont="1" applyFill="1"/>
    <xf numFmtId="0" fontId="5" fillId="3" borderId="2" xfId="2" applyFont="1" applyFill="1" applyBorder="1"/>
    <xf numFmtId="0" fontId="5" fillId="3" borderId="0" xfId="2" applyFont="1" applyFill="1"/>
    <xf numFmtId="0" fontId="5" fillId="0" borderId="2" xfId="2" applyFont="1" applyBorder="1" applyAlignment="1">
      <alignment shrinkToFit="1"/>
    </xf>
    <xf numFmtId="0" fontId="5" fillId="2" borderId="2" xfId="2" applyFont="1" applyFill="1" applyBorder="1"/>
    <xf numFmtId="164" fontId="5" fillId="3" borderId="2" xfId="2" applyNumberFormat="1" applyFont="1" applyFill="1" applyBorder="1" applyAlignment="1">
      <alignment shrinkToFit="1"/>
    </xf>
    <xf numFmtId="0" fontId="7" fillId="3" borderId="2" xfId="2" applyFont="1" applyFill="1" applyBorder="1"/>
    <xf numFmtId="0" fontId="5" fillId="2" borderId="2" xfId="2" applyFont="1" applyFill="1" applyBorder="1" applyAlignment="1">
      <alignment shrinkToFit="1"/>
    </xf>
    <xf numFmtId="165" fontId="5" fillId="3" borderId="2" xfId="2" applyNumberFormat="1" applyFont="1" applyFill="1" applyBorder="1" applyAlignment="1">
      <alignment shrinkToFit="1"/>
    </xf>
    <xf numFmtId="0" fontId="5" fillId="3" borderId="2" xfId="2" applyFont="1" applyFill="1" applyBorder="1" applyAlignment="1">
      <alignment shrinkToFit="1"/>
    </xf>
  </cellXfs>
  <cellStyles count="3">
    <cellStyle name="ハイパーリンク" xfId="1" builtinId="8"/>
    <cellStyle name="標準" xfId="0" builtinId="0"/>
    <cellStyle name="標準 2" xfId="2" xr:uid="{A20CEBCA-DF01-4FBF-8B69-5843B44DFC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'RC BPF 1次'!$S$14</c:f>
              <c:strCache>
                <c:ptCount val="1"/>
                <c:pt idx="0">
                  <c:v>Gain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'RC BPF 1次'!$M$15:$M$39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'RC BPF 1次'!$S$15:$S$39</c:f>
              <c:numCache>
                <c:formatCode>General</c:formatCode>
                <c:ptCount val="25"/>
                <c:pt idx="0">
                  <c:v>6.270571332750563E-2</c:v>
                </c:pt>
                <c:pt idx="1">
                  <c:v>0.12466360812288904</c:v>
                </c:pt>
                <c:pt idx="2">
                  <c:v>0.21467971593327639</c:v>
                </c:pt>
                <c:pt idx="3">
                  <c:v>0.3523155366879962</c:v>
                </c:pt>
                <c:pt idx="4">
                  <c:v>0.53050950410097941</c:v>
                </c:pt>
                <c:pt idx="5">
                  <c:v>0.77770280091345723</c:v>
                </c:pt>
                <c:pt idx="6">
                  <c:v>0.90280665324458254</c:v>
                </c:pt>
                <c:pt idx="7">
                  <c:v>0.95760792924648341</c:v>
                </c:pt>
                <c:pt idx="8">
                  <c:v>0.97800234828791388</c:v>
                </c:pt>
                <c:pt idx="9">
                  <c:v>0.98695406511261285</c:v>
                </c:pt>
                <c:pt idx="10">
                  <c:v>0.98885299782727842</c:v>
                </c:pt>
                <c:pt idx="11">
                  <c:v>0.98905928323089209</c:v>
                </c:pt>
                <c:pt idx="12">
                  <c:v>0.98805636249886042</c:v>
                </c:pt>
                <c:pt idx="13">
                  <c:v>0.98248339072318014</c:v>
                </c:pt>
                <c:pt idx="14">
                  <c:v>0.96741358126484966</c:v>
                </c:pt>
                <c:pt idx="15">
                  <c:v>0.92757740090039131</c:v>
                </c:pt>
                <c:pt idx="16">
                  <c:v>0.84069012014473887</c:v>
                </c:pt>
                <c:pt idx="17">
                  <c:v>0.62026214564349313</c:v>
                </c:pt>
                <c:pt idx="18">
                  <c:v>0.41322923118739496</c:v>
                </c:pt>
                <c:pt idx="19">
                  <c:v>0.25622206372605066</c:v>
                </c:pt>
                <c:pt idx="20">
                  <c:v>0.1571376753057164</c:v>
                </c:pt>
                <c:pt idx="21">
                  <c:v>7.9321675307722064E-2</c:v>
                </c:pt>
                <c:pt idx="22">
                  <c:v>4.5424956759296579E-2</c:v>
                </c:pt>
                <c:pt idx="23">
                  <c:v>2.651630915918974E-2</c:v>
                </c:pt>
                <c:pt idx="24">
                  <c:v>1.5913438428387289E-2</c:v>
                </c:pt>
              </c:numCache>
            </c:numRef>
          </c:yVal>
          <c:smooth val="1"/>
          <c:extLst>
            <c:ext xmlns:c16="http://schemas.microsoft.com/office/drawing/2014/chart" uri="{C3380CC4-5D6E-409C-BE32-E72D297353CC}">
              <c16:uniqueId val="{00000000-8F30-4D2F-8B01-36CD2D7023FB}"/>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'RC BPF 1次'!$T$14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'RC BPF 1次'!$M$15:$M$39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'RC BPF 1次'!$T$15:$T$39</c:f>
              <c:numCache>
                <c:formatCode>General</c:formatCode>
                <c:ptCount val="25"/>
                <c:pt idx="0">
                  <c:v>-69.13354385173642</c:v>
                </c:pt>
                <c:pt idx="1">
                  <c:v>-57.564820570891186</c:v>
                </c:pt>
                <c:pt idx="2">
                  <c:v>-38.162865387027374</c:v>
                </c:pt>
                <c:pt idx="3">
                  <c:v>-24.113558182240084</c:v>
                </c:pt>
                <c:pt idx="4">
                  <c:v>-1.498217753136849E-6</c:v>
                </c:pt>
                <c:pt idx="5">
                  <c:v>-8.7589065190514938E-7</c:v>
                </c:pt>
                <c:pt idx="6">
                  <c:v>-3.8394532600657465E-7</c:v>
                </c:pt>
                <c:pt idx="7">
                  <c:v>-1.3454018637432842E-7</c:v>
                </c:pt>
                <c:pt idx="8">
                  <c:v>6.4018224472475127E-8</c:v>
                </c:pt>
                <c:pt idx="9">
                  <c:v>2.6881093445308511E-7</c:v>
                </c:pt>
                <c:pt idx="10">
                  <c:v>6.7440546668654274E-7</c:v>
                </c:pt>
                <c:pt idx="11">
                  <c:v>1.2339459801151671E-6</c:v>
                </c:pt>
                <c:pt idx="12">
                  <c:v>2.1448018203088464E-6</c:v>
                </c:pt>
                <c:pt idx="13">
                  <c:v>3.590881089881304E-6</c:v>
                </c:pt>
                <c:pt idx="14">
                  <c:v>7.1954405395406175E-6</c:v>
                </c:pt>
                <c:pt idx="15">
                  <c:v>1.2597394585537316E-5</c:v>
                </c:pt>
                <c:pt idx="16">
                  <c:v>2.1598480160645872E-5</c:v>
                </c:pt>
                <c:pt idx="17">
                  <c:v>3.5999088073343397E-5</c:v>
                </c:pt>
                <c:pt idx="18">
                  <c:v>7.1999543982636185E-5</c:v>
                </c:pt>
                <c:pt idx="19">
                  <c:v>1.2599973933361065E-4</c:v>
                </c:pt>
                <c:pt idx="20">
                  <c:v>2.1599984780120145E-4</c:v>
                </c:pt>
                <c:pt idx="21">
                  <c:v>3.5999990844619745E-4</c:v>
                </c:pt>
                <c:pt idx="22">
                  <c:v>-90</c:v>
                </c:pt>
                <c:pt idx="23">
                  <c:v>-90</c:v>
                </c:pt>
                <c:pt idx="24">
                  <c:v>-90</c:v>
                </c:pt>
              </c:numCache>
            </c:numRef>
          </c:yVal>
          <c:smooth val="1"/>
          <c:extLst>
            <c:ext xmlns:c16="http://schemas.microsoft.com/office/drawing/2014/chart" uri="{C3380CC4-5D6E-409C-BE32-E72D297353CC}">
              <c16:uniqueId val="{00000001-8F30-4D2F-8B01-36CD2D7023FB}"/>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67683088877815567"/>
          <c:y val="0.39837369000882866"/>
          <c:w val="0.16946743361425859"/>
          <c:h val="0.222898861939206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21</xdr:col>
      <xdr:colOff>75365</xdr:colOff>
      <xdr:row>4</xdr:row>
      <xdr:rowOff>193640</xdr:rowOff>
    </xdr:from>
    <xdr:ext cx="1282212" cy="264560"/>
    <mc:AlternateContent xmlns:mc="http://schemas.openxmlformats.org/markup-compatibility/2006">
      <mc:Choice xmlns:a14="http://schemas.microsoft.com/office/drawing/2010/main" Requires="a14">
        <xdr:sp macro="" textlink="">
          <xdr:nvSpPr>
            <xdr:cNvPr id="2" name="テキスト ボックス 1">
              <a:extLst>
                <a:ext uri="{FF2B5EF4-FFF2-40B4-BE49-F238E27FC236}">
                  <a16:creationId xmlns:a16="http://schemas.microsoft.com/office/drawing/2014/main" id="{C1FE50B9-A3C4-45AC-B013-59DB7D87C460}"/>
                </a:ext>
              </a:extLst>
            </xdr:cNvPr>
            <xdr:cNvSpPr txBox="1"/>
          </xdr:nvSpPr>
          <xdr:spPr>
            <a:xfrm>
              <a:off x="121435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2" name="テキスト ボックス 1">
              <a:extLst>
                <a:ext uri="{FF2B5EF4-FFF2-40B4-BE49-F238E27FC236}">
                  <a16:creationId xmlns:a16="http://schemas.microsoft.com/office/drawing/2014/main" id="{C1FE50B9-A3C4-45AC-B013-59DB7D87C460}"/>
                </a:ext>
              </a:extLst>
            </xdr:cNvPr>
            <xdr:cNvSpPr txBox="1"/>
          </xdr:nvSpPr>
          <xdr:spPr>
            <a:xfrm>
              <a:off x="121435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21</xdr:col>
      <xdr:colOff>24076</xdr:colOff>
      <xdr:row>3</xdr:row>
      <xdr:rowOff>114091</xdr:rowOff>
    </xdr:from>
    <xdr:ext cx="1194289" cy="264560"/>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70187140-D86F-461F-8506-7F7E1446FADB}"/>
                </a:ext>
              </a:extLst>
            </xdr:cNvPr>
            <xdr:cNvSpPr txBox="1"/>
          </xdr:nvSpPr>
          <xdr:spPr>
            <a:xfrm>
              <a:off x="120922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3" name="テキスト ボックス 2">
              <a:extLst>
                <a:ext uri="{FF2B5EF4-FFF2-40B4-BE49-F238E27FC236}">
                  <a16:creationId xmlns:a16="http://schemas.microsoft.com/office/drawing/2014/main" id="{70187140-D86F-461F-8506-7F7E1446FADB}"/>
                </a:ext>
              </a:extLst>
            </xdr:cNvPr>
            <xdr:cNvSpPr txBox="1"/>
          </xdr:nvSpPr>
          <xdr:spPr>
            <a:xfrm>
              <a:off x="120922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twoCellAnchor>
    <xdr:from>
      <xdr:col>1</xdr:col>
      <xdr:colOff>93157</xdr:colOff>
      <xdr:row>13</xdr:row>
      <xdr:rowOff>124558</xdr:rowOff>
    </xdr:from>
    <xdr:to>
      <xdr:col>11</xdr:col>
      <xdr:colOff>231322</xdr:colOff>
      <xdr:row>33</xdr:row>
      <xdr:rowOff>54428</xdr:rowOff>
    </xdr:to>
    <xdr:graphicFrame macro="">
      <xdr:nvGraphicFramePr>
        <xdr:cNvPr id="4" name="グラフ 3">
          <a:extLst>
            <a:ext uri="{FF2B5EF4-FFF2-40B4-BE49-F238E27FC236}">
              <a16:creationId xmlns:a16="http://schemas.microsoft.com/office/drawing/2014/main" id="{A64B755F-2105-4ADF-9ABC-2937704FC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460511</xdr:colOff>
      <xdr:row>3</xdr:row>
      <xdr:rowOff>139976</xdr:rowOff>
    </xdr:from>
    <xdr:ext cx="5143500" cy="700641"/>
    <mc:AlternateContent xmlns:mc="http://schemas.openxmlformats.org/markup-compatibility/2006">
      <mc:Choice xmlns:a14="http://schemas.microsoft.com/office/drawing/2010/main" Requires="a14">
        <xdr:sp macro="" textlink="">
          <xdr:nvSpPr>
            <xdr:cNvPr id="5" name="テキスト ボックス 4">
              <a:extLst>
                <a:ext uri="{FF2B5EF4-FFF2-40B4-BE49-F238E27FC236}">
                  <a16:creationId xmlns:a16="http://schemas.microsoft.com/office/drawing/2014/main" id="{49FD4862-3FF2-41C8-ACD7-6798BD7C75F0}"/>
                </a:ext>
              </a:extLst>
            </xdr:cNvPr>
            <xdr:cNvSpPr txBox="1"/>
          </xdr:nvSpPr>
          <xdr:spPr>
            <a:xfrm>
              <a:off x="6061211" y="740051"/>
              <a:ext cx="5143500" cy="700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dk1"/>
                        </a:solidFill>
                        <a:effectLst/>
                        <a:latin typeface="Cambria Math" panose="02040503050406030204" pitchFamily="18" charset="0"/>
                        <a:ea typeface="+mn-ea"/>
                        <a:cs typeface="+mn-cs"/>
                      </a:rPr>
                      <m:t>𝐺𝑎𝑖𝑛</m:t>
                    </m:r>
                    <m:r>
                      <a:rPr kumimoji="1" lang="en-US" sz="1100" b="0" i="1">
                        <a:solidFill>
                          <a:schemeClr val="dk1"/>
                        </a:solidFill>
                        <a:effectLst/>
                        <a:latin typeface="Cambria Math" panose="02040503050406030204" pitchFamily="18" charset="0"/>
                        <a:ea typeface="+mn-ea"/>
                        <a:cs typeface="+mn-cs"/>
                      </a:rPr>
                      <m:t>=</m:t>
                    </m:r>
                    <m:d>
                      <m:dPr>
                        <m:begChr m:val="|"/>
                        <m:endChr m:val="|"/>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𝑜𝑢𝑡</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𝑟𝑒𝑓</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𝑖𝑛</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𝑟𝑒𝑓</m:t>
                                </m:r>
                              </m:sub>
                            </m:sSub>
                          </m:den>
                        </m:f>
                      </m:e>
                    </m:d>
                    <m:r>
                      <a:rPr kumimoji="1" lang="en-US" sz="1100" b="0" i="1">
                        <a:solidFill>
                          <a:schemeClr val="dk1"/>
                        </a:solidFill>
                        <a:effectLst/>
                        <a:latin typeface="Cambria Math" panose="02040503050406030204" pitchFamily="18" charset="0"/>
                        <a:ea typeface="+mn-ea"/>
                        <a:cs typeface="+mn-cs"/>
                      </a:rPr>
                      <m:t>=</m:t>
                    </m:r>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𝜔</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rad>
                              <m:radPr>
                                <m:degHide m:val="on"/>
                                <m:ctrlPr>
                                  <a:rPr kumimoji="1" lang="en-US" sz="1100" b="0" i="1">
                                    <a:solidFill>
                                      <a:schemeClr val="dk1"/>
                                    </a:solidFill>
                                    <a:effectLst/>
                                    <a:latin typeface="Cambria Math" panose="02040503050406030204" pitchFamily="18" charset="0"/>
                                    <a:ea typeface="+mn-ea"/>
                                    <a:cs typeface="+mn-cs"/>
                                  </a:rPr>
                                </m:ctrlPr>
                              </m:radPr>
                              <m:deg/>
                              <m:e>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sSup>
                                  <m:sSupPr>
                                    <m:ctrlPr>
                                      <a:rPr kumimoji="1" lang="en-US" sz="1100" b="0" i="1">
                                        <a:solidFill>
                                          <a:schemeClr val="dk1"/>
                                        </a:solidFill>
                                        <a:effectLst/>
                                        <a:latin typeface="Cambria Math" panose="02040503050406030204" pitchFamily="18" charset="0"/>
                                        <a:ea typeface="+mn-ea"/>
                                        <a:cs typeface="+mn-cs"/>
                                      </a:rPr>
                                    </m:ctrlPr>
                                  </m:sSupPr>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den>
                                        </m:f>
                                      </m:e>
                                    </m:d>
                                  </m:e>
                                  <m:sup>
                                    <m:r>
                                      <a:rPr kumimoji="1" lang="en-US" sz="1100" b="0" i="1">
                                        <a:solidFill>
                                          <a:schemeClr val="dk1"/>
                                        </a:solidFill>
                                        <a:effectLst/>
                                        <a:latin typeface="Cambria Math" panose="02040503050406030204" pitchFamily="18" charset="0"/>
                                        <a:ea typeface="+mn-ea"/>
                                        <a:cs typeface="+mn-cs"/>
                                      </a:rPr>
                                      <m:t>2</m:t>
                                    </m:r>
                                  </m:sup>
                                </m:sSup>
                                <m:r>
                                  <a:rPr kumimoji="1" lang="en-US" sz="1100" b="0" i="1">
                                    <a:solidFill>
                                      <a:schemeClr val="dk1"/>
                                    </a:solidFill>
                                    <a:effectLst/>
                                    <a:latin typeface="Cambria Math" panose="02040503050406030204" pitchFamily="18" charset="0"/>
                                    <a:ea typeface="+mn-ea"/>
                                    <a:cs typeface="+mn-cs"/>
                                  </a:rPr>
                                  <m:t>+</m:t>
                                </m:r>
                                <m:sSup>
                                  <m:sSupPr>
                                    <m:ctrlPr>
                                      <a:rPr kumimoji="1" lang="en-US" sz="1100" b="0" i="1">
                                        <a:solidFill>
                                          <a:schemeClr val="dk1"/>
                                        </a:solidFill>
                                        <a:effectLst/>
                                        <a:latin typeface="Cambria Math" panose="02040503050406030204" pitchFamily="18" charset="0"/>
                                        <a:ea typeface="+mn-ea"/>
                                        <a:cs typeface="+mn-cs"/>
                                      </a:rPr>
                                    </m:ctrlPr>
                                  </m:sSupPr>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den>
                                        </m:f>
                                        <m:r>
                                          <a:rPr kumimoji="1" lang="en-US" sz="1100" b="0" i="1">
                                            <a:solidFill>
                                              <a:schemeClr val="dk1"/>
                                            </a:solidFill>
                                            <a:effectLst/>
                                            <a:latin typeface="Cambria Math" panose="02040503050406030204" pitchFamily="18" charset="0"/>
                                            <a:ea typeface="+mn-ea"/>
                                            <a:cs typeface="+mn-cs"/>
                                          </a:rPr>
                                          <m:t>−</m:t>
                                        </m:r>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e>
                                    </m:d>
                                  </m:e>
                                  <m:sup>
                                    <m:r>
                                      <a:rPr kumimoji="1" lang="en-US" sz="1100" b="0" i="1">
                                        <a:solidFill>
                                          <a:schemeClr val="dk1"/>
                                        </a:solidFill>
                                        <a:effectLst/>
                                        <a:latin typeface="Cambria Math" panose="02040503050406030204" pitchFamily="18" charset="0"/>
                                        <a:ea typeface="+mn-ea"/>
                                        <a:cs typeface="+mn-cs"/>
                                      </a:rPr>
                                      <m:t>2</m:t>
                                    </m:r>
                                  </m:sup>
                                </m:sSup>
                              </m:e>
                            </m:rad>
                          </m:den>
                        </m:f>
                      </m:e>
                    </m:d>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5" name="テキスト ボックス 4">
              <a:extLst>
                <a:ext uri="{FF2B5EF4-FFF2-40B4-BE49-F238E27FC236}">
                  <a16:creationId xmlns:a16="http://schemas.microsoft.com/office/drawing/2014/main" id="{49FD4862-3FF2-41C8-ACD7-6798BD7C75F0}"/>
                </a:ext>
              </a:extLst>
            </xdr:cNvPr>
            <xdr:cNvSpPr txBox="1"/>
          </xdr:nvSpPr>
          <xdr:spPr>
            <a:xfrm>
              <a:off x="6061211" y="740051"/>
              <a:ext cx="5143500" cy="700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solidFill>
                    <a:schemeClr val="dk1"/>
                  </a:solidFill>
                  <a:effectLst/>
                  <a:latin typeface="Cambria Math" panose="02040503050406030204" pitchFamily="18" charset="0"/>
                  <a:ea typeface="+mn-ea"/>
                  <a:cs typeface="+mn-cs"/>
                </a:rPr>
                <a:t>𝐺𝑎𝑖𝑛=|(𝑉_𝑜𝑢𝑡−𝑉_𝑟𝑒𝑓)/(𝑉_𝑖𝑛−𝑉_𝑟𝑒𝑓 )|=(𝜔/(𝐶_2 𝑅_2 √(𝜔^2 (1/(𝐶_1 𝑅_1 )+1/(𝐶_1 𝑅_2 )+1/(𝐶_2 𝑅_2 ))^2+(1/(𝐶_1 𝐶_2 𝑅_1 𝑅_2 )−𝜔^2 )^2 )))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11</xdr:col>
      <xdr:colOff>501927</xdr:colOff>
      <xdr:row>8</xdr:row>
      <xdr:rowOff>142046</xdr:rowOff>
    </xdr:from>
    <xdr:ext cx="2940325" cy="401200"/>
    <mc:AlternateContent xmlns:mc="http://schemas.openxmlformats.org/markup-compatibility/2006">
      <mc:Choice xmlns:a14="http://schemas.microsoft.com/office/drawing/2010/main" Requires="a14">
        <xdr:sp macro="" textlink="">
          <xdr:nvSpPr>
            <xdr:cNvPr id="6" name="テキスト ボックス 5">
              <a:extLst>
                <a:ext uri="{FF2B5EF4-FFF2-40B4-BE49-F238E27FC236}">
                  <a16:creationId xmlns:a16="http://schemas.microsoft.com/office/drawing/2014/main" id="{F166F6FB-B2B9-4F0F-908F-91244A2EAFD9}"/>
                </a:ext>
              </a:extLst>
            </xdr:cNvPr>
            <xdr:cNvSpPr txBox="1"/>
          </xdr:nvSpPr>
          <xdr:spPr>
            <a:xfrm>
              <a:off x="6102627" y="1742246"/>
              <a:ext cx="2940325" cy="40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solidFill>
                          <a:schemeClr val="dk1"/>
                        </a:solidFill>
                        <a:effectLst/>
                        <a:latin typeface="Cambria Math" panose="02040503050406030204" pitchFamily="18" charset="0"/>
                        <a:ea typeface="+mn-ea"/>
                        <a:cs typeface="+mn-cs"/>
                      </a:rPr>
                      <m:t>[°]</m:t>
                    </m:r>
                    <m:r>
                      <a:rPr kumimoji="1" lang="en-US" sz="1100" b="0" i="1">
                        <a:latin typeface="Cambria Math" panose="02040503050406030204" pitchFamily="18" charset="0"/>
                        <a:ea typeface="Meiryo UI" panose="020B0604030504040204" pitchFamily="50" charset="-128"/>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180</m:t>
                        </m:r>
                      </m:num>
                      <m:den>
                        <m:r>
                          <a:rPr kumimoji="1" lang="en-US" sz="1100" b="0" i="1">
                            <a:solidFill>
                              <a:schemeClr val="dk1"/>
                            </a:solidFill>
                            <a:effectLst/>
                            <a:latin typeface="Cambria Math" panose="02040503050406030204" pitchFamily="18" charset="0"/>
                            <a:ea typeface="+mn-ea"/>
                            <a:cs typeface="+mn-cs"/>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r>
                                  <a:rPr kumimoji="1" lang="en-US" sz="1100" b="0" i="1">
                                    <a:solidFill>
                                      <a:schemeClr val="dk1"/>
                                    </a:solidFill>
                                    <a:effectLst/>
                                    <a:latin typeface="Cambria Math" panose="02040503050406030204" pitchFamily="18" charset="0"/>
                                    <a:ea typeface="+mn-ea"/>
                                    <a:cs typeface="+mn-cs"/>
                                  </a:rPr>
                                  <m:t>−1</m:t>
                                </m:r>
                              </m:num>
                              <m:den>
                                <m:r>
                                  <a:rPr kumimoji="1" lang="en-US" sz="1100" b="0" i="1">
                                    <a:solidFill>
                                      <a:schemeClr val="dk1"/>
                                    </a:solidFill>
                                    <a:effectLst/>
                                    <a:latin typeface="Cambria Math" panose="02040503050406030204" pitchFamily="18" charset="0"/>
                                    <a:ea typeface="+mn-ea"/>
                                    <a:cs typeface="+mn-cs"/>
                                  </a:rPr>
                                  <m:t>𝜔</m:t>
                                </m:r>
                                <m:d>
                                  <m:dPr>
                                    <m:ctrlPr>
                                      <a:rPr kumimoji="1" lang="en-US" sz="1100" b="0" i="1">
                                        <a:solidFill>
                                          <a:schemeClr val="dk1"/>
                                        </a:solidFill>
                                        <a:effectLst/>
                                        <a:latin typeface="Cambria Math" panose="02040503050406030204" pitchFamily="18" charset="0"/>
                                        <a:ea typeface="+mn-ea"/>
                                        <a:cs typeface="+mn-cs"/>
                                      </a:rPr>
                                    </m:ctrlPr>
                                  </m:d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d>
                                      <m:dPr>
                                        <m:ctrlPr>
                                          <a:rPr kumimoji="1" lang="en-US" sz="1100" b="0" i="1">
                                            <a:solidFill>
                                              <a:schemeClr val="dk1"/>
                                            </a:solidFill>
                                            <a:effectLst/>
                                            <a:latin typeface="Cambria Math" panose="02040503050406030204" pitchFamily="18" charset="0"/>
                                            <a:ea typeface="+mn-ea"/>
                                            <a:cs typeface="+mn-cs"/>
                                          </a:rPr>
                                        </m:ctrlPr>
                                      </m:d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e>
                                    </m:d>
                                  </m:e>
                                </m:d>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6" name="テキスト ボックス 5">
              <a:extLst>
                <a:ext uri="{FF2B5EF4-FFF2-40B4-BE49-F238E27FC236}">
                  <a16:creationId xmlns:a16="http://schemas.microsoft.com/office/drawing/2014/main" id="{F166F6FB-B2B9-4F0F-908F-91244A2EAFD9}"/>
                </a:ext>
              </a:extLst>
            </xdr:cNvPr>
            <xdr:cNvSpPr txBox="1"/>
          </xdr:nvSpPr>
          <xdr:spPr>
            <a:xfrm>
              <a:off x="6102627" y="1742246"/>
              <a:ext cx="2940325" cy="40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a:t>
              </a:r>
              <a:r>
                <a:rPr kumimoji="1" lang="en-US" sz="1100" b="0" i="0">
                  <a:latin typeface="Cambria Math" panose="02040503050406030204" pitchFamily="18" charset="0"/>
                  <a:ea typeface="Meiryo UI" panose="020B0604030504040204" pitchFamily="50" charset="-128"/>
                </a:rPr>
                <a:t>=</a:t>
              </a:r>
              <a:r>
                <a:rPr kumimoji="1" lang="en-US" sz="1100" b="0" i="0">
                  <a:solidFill>
                    <a:schemeClr val="dk1"/>
                  </a:solidFill>
                  <a:effectLst/>
                  <a:latin typeface="Cambria Math" panose="02040503050406030204" pitchFamily="18" charset="0"/>
                  <a:ea typeface="+mn-ea"/>
                  <a:cs typeface="+mn-cs"/>
                </a:rPr>
                <a:t>180/𝜋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((𝐶_1 𝐶_2 𝑅_1 𝑅_2 𝜔^2−1)/𝜔(𝐶_1 𝑅_1+𝐶_2 (𝑅_1+𝑅_2 ))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twoCellAnchor>
    <xdr:from>
      <xdr:col>3</xdr:col>
      <xdr:colOff>0</xdr:colOff>
      <xdr:row>4</xdr:row>
      <xdr:rowOff>0</xdr:rowOff>
    </xdr:from>
    <xdr:to>
      <xdr:col>8</xdr:col>
      <xdr:colOff>645174</xdr:colOff>
      <xdr:row>12</xdr:row>
      <xdr:rowOff>109168</xdr:rowOff>
    </xdr:to>
    <xdr:grpSp>
      <xdr:nvGrpSpPr>
        <xdr:cNvPr id="7" name="グループ化 6">
          <a:extLst>
            <a:ext uri="{FF2B5EF4-FFF2-40B4-BE49-F238E27FC236}">
              <a16:creationId xmlns:a16="http://schemas.microsoft.com/office/drawing/2014/main" id="{789B0CD4-F67D-4E6A-8AC1-11B4BE505F22}"/>
            </a:ext>
          </a:extLst>
        </xdr:cNvPr>
        <xdr:cNvGrpSpPr/>
      </xdr:nvGrpSpPr>
      <xdr:grpSpPr>
        <a:xfrm>
          <a:off x="600075" y="800100"/>
          <a:ext cx="3740799" cy="1709368"/>
          <a:chOff x="803413" y="97651957"/>
          <a:chExt cx="3740799" cy="1709368"/>
        </a:xfrm>
      </xdr:grpSpPr>
      <xdr:pic>
        <xdr:nvPicPr>
          <xdr:cNvPr id="8" name="図 7">
            <a:extLst>
              <a:ext uri="{FF2B5EF4-FFF2-40B4-BE49-F238E27FC236}">
                <a16:creationId xmlns:a16="http://schemas.microsoft.com/office/drawing/2014/main" id="{EB63B8F9-2CD4-8676-6D3B-8913E8551A55}"/>
              </a:ext>
            </a:extLst>
          </xdr:cNvPr>
          <xdr:cNvPicPr>
            <a:picLocks noChangeAspect="1"/>
          </xdr:cNvPicPr>
        </xdr:nvPicPr>
        <xdr:blipFill>
          <a:blip xmlns:r="http://schemas.openxmlformats.org/officeDocument/2006/relationships" r:embed="rId2"/>
          <a:stretch>
            <a:fillRect/>
          </a:stretch>
        </xdr:blipFill>
        <xdr:spPr>
          <a:xfrm>
            <a:off x="944217" y="97809325"/>
            <a:ext cx="3505689" cy="1305107"/>
          </a:xfrm>
          <a:prstGeom prst="rect">
            <a:avLst/>
          </a:prstGeom>
        </xdr:spPr>
      </xdr:pic>
      <xdr:grpSp>
        <xdr:nvGrpSpPr>
          <xdr:cNvPr id="9" name="グループ化 8">
            <a:extLst>
              <a:ext uri="{FF2B5EF4-FFF2-40B4-BE49-F238E27FC236}">
                <a16:creationId xmlns:a16="http://schemas.microsoft.com/office/drawing/2014/main" id="{02769CBA-3638-5B4D-B8D1-B92D93533CE3}"/>
              </a:ext>
            </a:extLst>
          </xdr:cNvPr>
          <xdr:cNvGrpSpPr/>
        </xdr:nvGrpSpPr>
        <xdr:grpSpPr>
          <a:xfrm>
            <a:off x="803413" y="97728675"/>
            <a:ext cx="3740799" cy="1632650"/>
            <a:chOff x="1868027" y="39186878"/>
            <a:chExt cx="3740799" cy="1632650"/>
          </a:xfrm>
        </xdr:grpSpPr>
        <mc:AlternateContent xmlns:mc="http://schemas.openxmlformats.org/markup-compatibility/2006">
          <mc:Choice xmlns:a14="http://schemas.microsoft.com/office/drawing/2010/main" Requires="a14">
            <xdr:sp macro="" textlink="">
              <xdr:nvSpPr>
                <xdr:cNvPr id="13" name="テキスト ボックス 12">
                  <a:extLst>
                    <a:ext uri="{FF2B5EF4-FFF2-40B4-BE49-F238E27FC236}">
                      <a16:creationId xmlns:a16="http://schemas.microsoft.com/office/drawing/2014/main" id="{D831ECDE-66DD-18C5-2F02-94F823CB4AA6}"/>
                    </a:ext>
                  </a:extLst>
                </xdr:cNvPr>
                <xdr:cNvSpPr txBox="1"/>
              </xdr:nvSpPr>
              <xdr:spPr>
                <a:xfrm>
                  <a:off x="3515594" y="40557892"/>
                  <a:ext cx="454269" cy="261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dr:sp macro="" textlink="">
              <xdr:nvSpPr>
                <xdr:cNvPr id="13" name="テキスト ボックス 12">
                  <a:extLst>
                    <a:ext uri="{FF2B5EF4-FFF2-40B4-BE49-F238E27FC236}">
                      <a16:creationId xmlns:a16="http://schemas.microsoft.com/office/drawing/2014/main" id="{D831ECDE-66DD-18C5-2F02-94F823CB4AA6}"/>
                    </a:ext>
                  </a:extLst>
                </xdr:cNvPr>
                <xdr:cNvSpPr txBox="1"/>
              </xdr:nvSpPr>
              <xdr:spPr>
                <a:xfrm>
                  <a:off x="3515594" y="40557892"/>
                  <a:ext cx="454269" cy="261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xdr:cxnSp macro="">
          <xdr:nvCxnSpPr>
            <xdr:cNvPr id="14" name="直線コネクタ 13">
              <a:extLst>
                <a:ext uri="{FF2B5EF4-FFF2-40B4-BE49-F238E27FC236}">
                  <a16:creationId xmlns:a16="http://schemas.microsoft.com/office/drawing/2014/main" id="{7B93D660-6409-AB77-B550-A968FD1B5CC5}"/>
                </a:ext>
              </a:extLst>
            </xdr:cNvPr>
            <xdr:cNvCxnSpPr/>
          </xdr:nvCxnSpPr>
          <xdr:spPr bwMode="auto">
            <a:xfrm>
              <a:off x="5397205" y="39557420"/>
              <a:ext cx="0" cy="894840"/>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5" name="テキスト ボックス 14">
                  <a:extLst>
                    <a:ext uri="{FF2B5EF4-FFF2-40B4-BE49-F238E27FC236}">
                      <a16:creationId xmlns:a16="http://schemas.microsoft.com/office/drawing/2014/main" id="{26C1C500-7557-AD7A-5F2F-6308BD93F2C7}"/>
                    </a:ext>
                  </a:extLst>
                </xdr:cNvPr>
                <xdr:cNvSpPr txBox="1"/>
              </xdr:nvSpPr>
              <xdr:spPr>
                <a:xfrm rot="16200000">
                  <a:off x="4715791" y="39865786"/>
                  <a:ext cx="9657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5" name="テキスト ボックス 14">
                  <a:extLst>
                    <a:ext uri="{FF2B5EF4-FFF2-40B4-BE49-F238E27FC236}">
                      <a16:creationId xmlns:a16="http://schemas.microsoft.com/office/drawing/2014/main" id="{26C1C500-7557-AD7A-5F2F-6308BD93F2C7}"/>
                    </a:ext>
                  </a:extLst>
                </xdr:cNvPr>
                <xdr:cNvSpPr txBox="1"/>
              </xdr:nvSpPr>
              <xdr:spPr>
                <a:xfrm rot="16200000">
                  <a:off x="4715791" y="39865786"/>
                  <a:ext cx="9657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cxnSp macro="">
          <xdr:nvCxnSpPr>
            <xdr:cNvPr id="16" name="直線コネクタ 15">
              <a:extLst>
                <a:ext uri="{FF2B5EF4-FFF2-40B4-BE49-F238E27FC236}">
                  <a16:creationId xmlns:a16="http://schemas.microsoft.com/office/drawing/2014/main" id="{70E5CDB7-A87D-9A0F-8AE6-B2CE750FE691}"/>
                </a:ext>
              </a:extLst>
            </xdr:cNvPr>
            <xdr:cNvCxnSpPr/>
          </xdr:nvCxnSpPr>
          <xdr:spPr bwMode="auto">
            <a:xfrm>
              <a:off x="2194136" y="39582269"/>
              <a:ext cx="0" cy="861708"/>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7" name="テキスト ボックス 16">
                  <a:extLst>
                    <a:ext uri="{FF2B5EF4-FFF2-40B4-BE49-F238E27FC236}">
                      <a16:creationId xmlns:a16="http://schemas.microsoft.com/office/drawing/2014/main" id="{B291870D-9DC8-4A55-E79C-8CFA79E4F4C5}"/>
                    </a:ext>
                  </a:extLst>
                </xdr:cNvPr>
                <xdr:cNvSpPr txBox="1"/>
              </xdr:nvSpPr>
              <xdr:spPr>
                <a:xfrm rot="16200000">
                  <a:off x="1601149" y="39836874"/>
                  <a:ext cx="808922" cy="269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7" name="テキスト ボックス 16">
                  <a:extLst>
                    <a:ext uri="{FF2B5EF4-FFF2-40B4-BE49-F238E27FC236}">
                      <a16:creationId xmlns:a16="http://schemas.microsoft.com/office/drawing/2014/main" id="{B291870D-9DC8-4A55-E79C-8CFA79E4F4C5}"/>
                    </a:ext>
                  </a:extLst>
                </xdr:cNvPr>
                <xdr:cNvSpPr txBox="1"/>
              </xdr:nvSpPr>
              <xdr:spPr>
                <a:xfrm rot="16200000">
                  <a:off x="1601149" y="39836874"/>
                  <a:ext cx="808922" cy="269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8" name="テキスト ボックス 17">
                  <a:extLst>
                    <a:ext uri="{FF2B5EF4-FFF2-40B4-BE49-F238E27FC236}">
                      <a16:creationId xmlns:a16="http://schemas.microsoft.com/office/drawing/2014/main" id="{8A0FA4D0-7D3D-B7F0-0A98-56807047A2E0}"/>
                    </a:ext>
                  </a:extLst>
                </xdr:cNvPr>
                <xdr:cNvSpPr txBox="1"/>
              </xdr:nvSpPr>
              <xdr:spPr>
                <a:xfrm>
                  <a:off x="5149685" y="39186878"/>
                  <a:ext cx="459141" cy="258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oMath>
                    </m:oMathPara>
                  </a14:m>
                  <a:endParaRPr kumimoji="1" lang="ja-JP" altLang="en-US" sz="1100"/>
                </a:p>
              </xdr:txBody>
            </xdr:sp>
          </mc:Choice>
          <mc:Fallback>
            <xdr:sp macro="" textlink="">
              <xdr:nvSpPr>
                <xdr:cNvPr id="18" name="テキスト ボックス 17">
                  <a:extLst>
                    <a:ext uri="{FF2B5EF4-FFF2-40B4-BE49-F238E27FC236}">
                      <a16:creationId xmlns:a16="http://schemas.microsoft.com/office/drawing/2014/main" id="{8A0FA4D0-7D3D-B7F0-0A98-56807047A2E0}"/>
                    </a:ext>
                  </a:extLst>
                </xdr:cNvPr>
                <xdr:cNvSpPr txBox="1"/>
              </xdr:nvSpPr>
              <xdr:spPr>
                <a:xfrm>
                  <a:off x="5149685" y="39186878"/>
                  <a:ext cx="459141" cy="258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9" name="テキスト ボックス 18">
                  <a:extLst>
                    <a:ext uri="{FF2B5EF4-FFF2-40B4-BE49-F238E27FC236}">
                      <a16:creationId xmlns:a16="http://schemas.microsoft.com/office/drawing/2014/main" id="{BB42B77E-495E-1199-BAC3-4D9AD4BC56E9}"/>
                    </a:ext>
                  </a:extLst>
                </xdr:cNvPr>
                <xdr:cNvSpPr txBox="1"/>
              </xdr:nvSpPr>
              <xdr:spPr>
                <a:xfrm>
                  <a:off x="1868027" y="39218152"/>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oMath>
                    </m:oMathPara>
                  </a14:m>
                  <a:endParaRPr kumimoji="1" lang="ja-JP" altLang="en-US" sz="1100"/>
                </a:p>
              </xdr:txBody>
            </xdr:sp>
          </mc:Choice>
          <mc:Fallback>
            <xdr:sp macro="" textlink="">
              <xdr:nvSpPr>
                <xdr:cNvPr id="19" name="テキスト ボックス 18">
                  <a:extLst>
                    <a:ext uri="{FF2B5EF4-FFF2-40B4-BE49-F238E27FC236}">
                      <a16:creationId xmlns:a16="http://schemas.microsoft.com/office/drawing/2014/main" id="{BB42B77E-495E-1199-BAC3-4D9AD4BC56E9}"/>
                    </a:ext>
                  </a:extLst>
                </xdr:cNvPr>
                <xdr:cNvSpPr txBox="1"/>
              </xdr:nvSpPr>
              <xdr:spPr>
                <a:xfrm>
                  <a:off x="1868027" y="39218152"/>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0" name="テキスト ボックス 19">
                  <a:extLst>
                    <a:ext uri="{FF2B5EF4-FFF2-40B4-BE49-F238E27FC236}">
                      <a16:creationId xmlns:a16="http://schemas.microsoft.com/office/drawing/2014/main" id="{93708149-1145-708B-CB91-680AE24A64E6}"/>
                    </a:ext>
                  </a:extLst>
                </xdr:cNvPr>
                <xdr:cNvSpPr txBox="1"/>
              </xdr:nvSpPr>
              <xdr:spPr>
                <a:xfrm>
                  <a:off x="2859731" y="39872476"/>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20" name="テキスト ボックス 19">
                  <a:extLst>
                    <a:ext uri="{FF2B5EF4-FFF2-40B4-BE49-F238E27FC236}">
                      <a16:creationId xmlns:a16="http://schemas.microsoft.com/office/drawing/2014/main" id="{93708149-1145-708B-CB91-680AE24A64E6}"/>
                    </a:ext>
                  </a:extLst>
                </xdr:cNvPr>
                <xdr:cNvSpPr txBox="1"/>
              </xdr:nvSpPr>
              <xdr:spPr>
                <a:xfrm>
                  <a:off x="2859731" y="39872476"/>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xdr:grpSp>
      <mc:AlternateContent xmlns:mc="http://schemas.openxmlformats.org/markup-compatibility/2006">
        <mc:Choice xmlns:a14="http://schemas.microsoft.com/office/drawing/2010/main" Requires="a14">
          <xdr:sp macro="" textlink="">
            <xdr:nvSpPr>
              <xdr:cNvPr id="10" name="テキスト ボックス 9">
                <a:extLst>
                  <a:ext uri="{FF2B5EF4-FFF2-40B4-BE49-F238E27FC236}">
                    <a16:creationId xmlns:a16="http://schemas.microsoft.com/office/drawing/2014/main" id="{34F9A2A1-1948-1083-7FE6-898422689D5E}"/>
                  </a:ext>
                </a:extLst>
              </xdr:cNvPr>
              <xdr:cNvSpPr txBox="1"/>
            </xdr:nvSpPr>
            <xdr:spPr>
              <a:xfrm>
                <a:off x="1350063" y="97651957"/>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0" name="テキスト ボックス 9">
                <a:extLst>
                  <a:ext uri="{FF2B5EF4-FFF2-40B4-BE49-F238E27FC236}">
                    <a16:creationId xmlns:a16="http://schemas.microsoft.com/office/drawing/2014/main" id="{34F9A2A1-1948-1083-7FE6-898422689D5E}"/>
                  </a:ext>
                </a:extLst>
              </xdr:cNvPr>
              <xdr:cNvSpPr txBox="1"/>
            </xdr:nvSpPr>
            <xdr:spPr>
              <a:xfrm>
                <a:off x="1350063" y="97651957"/>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1" name="テキスト ボックス 10">
                <a:extLst>
                  <a:ext uri="{FF2B5EF4-FFF2-40B4-BE49-F238E27FC236}">
                    <a16:creationId xmlns:a16="http://schemas.microsoft.com/office/drawing/2014/main" id="{474CA5CF-E397-9D2D-ED41-FE40D99BE4AA}"/>
                  </a:ext>
                </a:extLst>
              </xdr:cNvPr>
              <xdr:cNvSpPr txBox="1"/>
            </xdr:nvSpPr>
            <xdr:spPr>
              <a:xfrm>
                <a:off x="3026463" y="98450400"/>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11" name="テキスト ボックス 10">
                <a:extLst>
                  <a:ext uri="{FF2B5EF4-FFF2-40B4-BE49-F238E27FC236}">
                    <a16:creationId xmlns:a16="http://schemas.microsoft.com/office/drawing/2014/main" id="{474CA5CF-E397-9D2D-ED41-FE40D99BE4AA}"/>
                  </a:ext>
                </a:extLst>
              </xdr:cNvPr>
              <xdr:cNvSpPr txBox="1"/>
            </xdr:nvSpPr>
            <xdr:spPr>
              <a:xfrm>
                <a:off x="3026463" y="98450400"/>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𝐶_2</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2" name="テキスト ボックス 11">
                <a:extLst>
                  <a:ext uri="{FF2B5EF4-FFF2-40B4-BE49-F238E27FC236}">
                    <a16:creationId xmlns:a16="http://schemas.microsoft.com/office/drawing/2014/main" id="{CD5CFA80-E971-F7DB-24AC-1D5C1EA02635}"/>
                  </a:ext>
                </a:extLst>
              </xdr:cNvPr>
              <xdr:cNvSpPr txBox="1"/>
            </xdr:nvSpPr>
            <xdr:spPr>
              <a:xfrm>
                <a:off x="2617304" y="97693369"/>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12" name="テキスト ボックス 11">
                <a:extLst>
                  <a:ext uri="{FF2B5EF4-FFF2-40B4-BE49-F238E27FC236}">
                    <a16:creationId xmlns:a16="http://schemas.microsoft.com/office/drawing/2014/main" id="{CD5CFA80-E971-F7DB-24AC-1D5C1EA02635}"/>
                  </a:ext>
                </a:extLst>
              </xdr:cNvPr>
              <xdr:cNvSpPr txBox="1"/>
            </xdr:nvSpPr>
            <xdr:spPr>
              <a:xfrm>
                <a:off x="2617304" y="97693369"/>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𝑅_2</a:t>
                </a:r>
                <a:endParaRPr kumimoji="1" lang="ja-JP" altLang="en-US" sz="1100"/>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aredemokantanni_40fkwr_onmicrosoft_com/Documents/01%20Design/&#12497;&#12483;&#12471;&#12502;&#12501;&#12451;&#1252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ッシブF"/>
      <sheetName val="RC LPF 1次"/>
      <sheetName val="RC LPF 2次"/>
      <sheetName val="LR LPF 1次"/>
      <sheetName val="RLC LPF 1次 "/>
      <sheetName val="LRC LPF 1次"/>
      <sheetName val="RC HPF 1次"/>
      <sheetName val="RC HPF 2次"/>
      <sheetName val="LR HPF 1次"/>
      <sheetName val="RLC HPF 1次"/>
      <sheetName val="RC BPF 1次"/>
      <sheetName val="RLC BPF 1次"/>
      <sheetName val="RLC BEF 1次"/>
    </sheetNames>
    <sheetDataSet>
      <sheetData sheetId="0"/>
      <sheetData sheetId="1">
        <row r="14">
          <cell r="R14" t="str">
            <v>Gain[-]</v>
          </cell>
          <cell r="S14" t="str">
            <v>θ[°]</v>
          </cell>
        </row>
        <row r="15">
          <cell r="M15">
            <v>1</v>
          </cell>
          <cell r="R15">
            <v>0.9999999980260792</v>
          </cell>
          <cell r="S15">
            <v>-3.5999999952625907E-3</v>
          </cell>
        </row>
        <row r="16">
          <cell r="M16">
            <v>2</v>
          </cell>
          <cell r="R16">
            <v>0.99999999210431667</v>
          </cell>
          <cell r="S16">
            <v>-7.1999999621007206E-3</v>
          </cell>
        </row>
        <row r="17">
          <cell r="M17">
            <v>3.5</v>
          </cell>
          <cell r="R17">
            <v>0.99999997581947009</v>
          </cell>
          <cell r="S17">
            <v>-1.2599999796883548E-2</v>
          </cell>
        </row>
        <row r="18">
          <cell r="M18">
            <v>6</v>
          </cell>
          <cell r="R18">
            <v>0.99999992893885581</v>
          </cell>
          <cell r="S18">
            <v>-2.1599998976719503E-2</v>
          </cell>
        </row>
        <row r="19">
          <cell r="M19">
            <v>10</v>
          </cell>
          <cell r="R19">
            <v>0.9999998026079705</v>
          </cell>
          <cell r="S19">
            <v>-3.5999995262591018E-2</v>
          </cell>
        </row>
        <row r="20">
          <cell r="M20">
            <v>20</v>
          </cell>
          <cell r="R20">
            <v>0.99999921043258311</v>
          </cell>
          <cell r="S20">
            <v>-7.1999962100755016E-2</v>
          </cell>
        </row>
        <row r="21">
          <cell r="M21">
            <v>35</v>
          </cell>
          <cell r="R21">
            <v>0.99999758195569222</v>
          </cell>
          <cell r="S21">
            <v>-0.12599979688413079</v>
          </cell>
        </row>
        <row r="22">
          <cell r="M22">
            <v>60</v>
          </cell>
          <cell r="R22">
            <v>0.99999289396057567</v>
          </cell>
          <cell r="S22">
            <v>-0.21599897672814147</v>
          </cell>
        </row>
        <row r="23">
          <cell r="M23">
            <v>100</v>
          </cell>
          <cell r="R23">
            <v>0.99998026137563323</v>
          </cell>
          <cell r="S23">
            <v>-0.35999526270209958</v>
          </cell>
        </row>
        <row r="24">
          <cell r="M24">
            <v>200</v>
          </cell>
          <cell r="R24">
            <v>0.99992105251483365</v>
          </cell>
          <cell r="S24">
            <v>-0.71996210430958363</v>
          </cell>
        </row>
        <row r="25">
          <cell r="M25">
            <v>350</v>
          </cell>
          <cell r="R25">
            <v>0.99975828236155284</v>
          </cell>
          <cell r="S25">
            <v>-1.2597969424586393</v>
          </cell>
        </row>
        <row r="26">
          <cell r="M26">
            <v>600</v>
          </cell>
          <cell r="R26">
            <v>0.99929014504023606</v>
          </cell>
          <cell r="S26">
            <v>-2.158977591116821</v>
          </cell>
        </row>
        <row r="27">
          <cell r="M27">
            <v>1000</v>
          </cell>
          <cell r="R27">
            <v>0.99803190450364476</v>
          </cell>
          <cell r="S27">
            <v>-3.5952737798681755</v>
          </cell>
        </row>
        <row r="28">
          <cell r="M28">
            <v>2000</v>
          </cell>
          <cell r="R28">
            <v>0.99219661539359161</v>
          </cell>
          <cell r="S28">
            <v>-7.1624558067258226</v>
          </cell>
        </row>
        <row r="29">
          <cell r="M29">
            <v>3500</v>
          </cell>
          <cell r="R29">
            <v>0.9766626038980073</v>
          </cell>
          <cell r="S29">
            <v>-12.402581073121405</v>
          </cell>
        </row>
        <row r="30">
          <cell r="M30">
            <v>6000</v>
          </cell>
          <cell r="R30">
            <v>0.93571522027870491</v>
          </cell>
          <cell r="S30">
            <v>-20.65599738233966</v>
          </cell>
        </row>
        <row r="31">
          <cell r="M31">
            <v>10000</v>
          </cell>
          <cell r="R31">
            <v>0.84673301596483042</v>
          </cell>
          <cell r="S31">
            <v>-32.141907635342058</v>
          </cell>
        </row>
        <row r="32">
          <cell r="M32">
            <v>20000</v>
          </cell>
          <cell r="R32">
            <v>0.6226769922994998</v>
          </cell>
          <cell r="S32">
            <v>-51.48811274603343</v>
          </cell>
        </row>
        <row r="33">
          <cell r="M33">
            <v>35000</v>
          </cell>
          <cell r="R33">
            <v>0.41394096571269351</v>
          </cell>
          <cell r="S33">
            <v>-65.547358259887218</v>
          </cell>
        </row>
        <row r="34">
          <cell r="M34">
            <v>60000</v>
          </cell>
          <cell r="R34">
            <v>0.2563914589565538</v>
          </cell>
          <cell r="S34">
            <v>-75.143948719088201</v>
          </cell>
        </row>
        <row r="35">
          <cell r="M35">
            <v>100000</v>
          </cell>
          <cell r="R35">
            <v>0.15717672547758985</v>
          </cell>
          <cell r="S35">
            <v>-80.956938920962315</v>
          </cell>
        </row>
        <row r="36">
          <cell r="M36">
            <v>200000</v>
          </cell>
          <cell r="R36">
            <v>7.932669684365852E-2</v>
          </cell>
          <cell r="S36">
            <v>-85.450134690878912</v>
          </cell>
        </row>
        <row r="37">
          <cell r="M37">
            <v>350000</v>
          </cell>
          <cell r="R37">
            <v>4.5425899770172001E-2</v>
          </cell>
          <cell r="S37">
            <v>-87.396391708852761</v>
          </cell>
        </row>
        <row r="38">
          <cell r="M38">
            <v>600000</v>
          </cell>
          <cell r="R38">
            <v>2.6516496729203563E-2</v>
          </cell>
          <cell r="S38">
            <v>-88.480538552671376</v>
          </cell>
        </row>
        <row r="39">
          <cell r="M39">
            <v>1000000</v>
          </cell>
          <cell r="R39">
            <v>1.5913478971147695E-2</v>
          </cell>
          <cell r="S39">
            <v>-89.088186330386165</v>
          </cell>
        </row>
      </sheetData>
      <sheetData sheetId="2">
        <row r="14">
          <cell r="S14" t="str">
            <v>Gain[-]</v>
          </cell>
          <cell r="T14" t="str">
            <v>θ[°]</v>
          </cell>
        </row>
        <row r="15">
          <cell r="M15">
            <v>1</v>
          </cell>
          <cell r="S15">
            <v>0.99968924842614826</v>
          </cell>
          <cell r="T15">
            <v>1.6197123071026802</v>
          </cell>
        </row>
        <row r="16">
          <cell r="M16">
            <v>2</v>
          </cell>
          <cell r="S16">
            <v>0.99875868186181815</v>
          </cell>
          <cell r="T16">
            <v>3.2377009668647192</v>
          </cell>
        </row>
        <row r="17">
          <cell r="M17">
            <v>3.5</v>
          </cell>
          <cell r="S17">
            <v>0.99621260016390278</v>
          </cell>
          <cell r="T17">
            <v>5.6577154331180148</v>
          </cell>
        </row>
        <row r="18">
          <cell r="M18">
            <v>6</v>
          </cell>
          <cell r="S18">
            <v>0.98898738090477922</v>
          </cell>
          <cell r="T18">
            <v>9.658638181960594</v>
          </cell>
        </row>
        <row r="19">
          <cell r="M19">
            <v>10</v>
          </cell>
          <cell r="S19">
            <v>0.9702532709971563</v>
          </cell>
          <cell r="T19">
            <v>15.92224837812104</v>
          </cell>
        </row>
        <row r="20">
          <cell r="M20">
            <v>20</v>
          </cell>
          <cell r="S20">
            <v>0.89443561564735019</v>
          </cell>
          <cell r="T20">
            <v>30.383902998032173</v>
          </cell>
        </row>
        <row r="21">
          <cell r="M21">
            <v>35</v>
          </cell>
          <cell r="S21">
            <v>0.75089829018454457</v>
          </cell>
          <cell r="T21">
            <v>47.995323974794381</v>
          </cell>
        </row>
        <row r="22">
          <cell r="M22">
            <v>60</v>
          </cell>
          <cell r="S22">
            <v>0.54711976289089947</v>
          </cell>
          <cell r="T22">
            <v>68.150833973305978</v>
          </cell>
        </row>
        <row r="23">
          <cell r="M23">
            <v>100</v>
          </cell>
          <cell r="S23">
            <v>0.35340180467193538</v>
          </cell>
          <cell r="T23">
            <v>87.736940856607617</v>
          </cell>
        </row>
        <row r="24">
          <cell r="M24">
            <v>200</v>
          </cell>
          <cell r="S24">
            <v>0.16117375843385975</v>
          </cell>
          <cell r="T24">
            <v>114.29821009296229</v>
          </cell>
        </row>
        <row r="25">
          <cell r="M25">
            <v>350</v>
          </cell>
          <cell r="S25">
            <v>7.1507047703247256E-2</v>
          </cell>
          <cell r="T25">
            <v>134.95718732351065</v>
          </cell>
        </row>
        <row r="26">
          <cell r="M26">
            <v>600</v>
          </cell>
          <cell r="S26">
            <v>2.831368403558986E-2</v>
          </cell>
          <cell r="T26">
            <v>151.29302116287784</v>
          </cell>
        </row>
        <row r="27">
          <cell r="M27">
            <v>1000</v>
          </cell>
          <cell r="S27">
            <v>1.0838287995385274E-2</v>
          </cell>
          <cell r="T27">
            <v>162.15485781426204</v>
          </cell>
        </row>
        <row r="28">
          <cell r="M28">
            <v>2000</v>
          </cell>
          <cell r="S28">
            <v>2.7871450541770465E-3</v>
          </cell>
          <cell r="T28">
            <v>170.93183910976293</v>
          </cell>
        </row>
        <row r="29">
          <cell r="M29">
            <v>3500</v>
          </cell>
          <cell r="S29">
            <v>9.1607075838801705E-4</v>
          </cell>
          <cell r="T29">
            <v>174.79873793624247</v>
          </cell>
        </row>
        <row r="30">
          <cell r="M30">
            <v>6000</v>
          </cell>
          <cell r="S30">
            <v>3.1237797063642396E-4</v>
          </cell>
          <cell r="T30">
            <v>176.96226316477333</v>
          </cell>
        </row>
        <row r="31">
          <cell r="M31">
            <v>10000</v>
          </cell>
          <cell r="S31">
            <v>1.1253475924163072E-4</v>
          </cell>
          <cell r="T31">
            <v>178.17662914429195</v>
          </cell>
        </row>
        <row r="32">
          <cell r="M32">
            <v>20000</v>
          </cell>
          <cell r="S32">
            <v>2.8142001183517469E-5</v>
          </cell>
          <cell r="T32">
            <v>179.0881606712079</v>
          </cell>
        </row>
        <row r="33">
          <cell r="M33">
            <v>35000</v>
          </cell>
          <cell r="S33">
            <v>9.1898344447445162E-6</v>
          </cell>
          <cell r="T33">
            <v>179.47892920421418</v>
          </cell>
        </row>
        <row r="34">
          <cell r="M34">
            <v>60000</v>
          </cell>
          <cell r="S34">
            <v>3.1271627987803844E-6</v>
          </cell>
          <cell r="T34">
            <v>179.69603835015641</v>
          </cell>
        </row>
        <row r="35">
          <cell r="M35">
            <v>100000</v>
          </cell>
          <cell r="S35">
            <v>1.125786493466555E-6</v>
          </cell>
          <cell r="T35">
            <v>179.8176222800812</v>
          </cell>
        </row>
        <row r="36">
          <cell r="M36">
            <v>200000</v>
          </cell>
          <cell r="S36">
            <v>2.8144745509533451E-7</v>
          </cell>
          <cell r="T36">
            <v>179.90881098605175</v>
          </cell>
        </row>
        <row r="37">
          <cell r="M37">
            <v>350000</v>
          </cell>
          <cell r="S37">
            <v>9.1901270795404288E-8</v>
          </cell>
          <cell r="T37">
            <v>179.94789197227581</v>
          </cell>
        </row>
        <row r="38">
          <cell r="M38">
            <v>600000</v>
          </cell>
          <cell r="S38">
            <v>3.1271966837204909E-8</v>
          </cell>
          <cell r="T38">
            <v>179.96960364680839</v>
          </cell>
        </row>
        <row r="39">
          <cell r="M39">
            <v>1000000</v>
          </cell>
          <cell r="S39">
            <v>1.1257908850001286E-8</v>
          </cell>
          <cell r="T39">
            <v>179.98176218735503</v>
          </cell>
        </row>
      </sheetData>
      <sheetData sheetId="3">
        <row r="14">
          <cell r="R14" t="str">
            <v>Gain</v>
          </cell>
          <cell r="S14" t="str">
            <v>θ[°]</v>
          </cell>
        </row>
        <row r="15">
          <cell r="M15">
            <v>1</v>
          </cell>
          <cell r="R15">
            <v>0.99999980260797039</v>
          </cell>
          <cell r="S15">
            <v>-32.141907635342058</v>
          </cell>
        </row>
        <row r="16">
          <cell r="M16">
            <v>2</v>
          </cell>
          <cell r="R16">
            <v>0.999999210432583</v>
          </cell>
          <cell r="S16">
            <v>-51.488112746033423</v>
          </cell>
        </row>
        <row r="17">
          <cell r="M17">
            <v>3.5</v>
          </cell>
          <cell r="R17">
            <v>0.99999758195569199</v>
          </cell>
          <cell r="S17">
            <v>-65.547358259887218</v>
          </cell>
        </row>
        <row r="18">
          <cell r="M18">
            <v>6</v>
          </cell>
          <cell r="R18">
            <v>0.99999289396057556</v>
          </cell>
          <cell r="S18">
            <v>-75.143948719088201</v>
          </cell>
        </row>
        <row r="19">
          <cell r="M19">
            <v>10</v>
          </cell>
          <cell r="R19">
            <v>0.99998026137563323</v>
          </cell>
          <cell r="S19">
            <v>-80.956938920962315</v>
          </cell>
        </row>
        <row r="20">
          <cell r="M20">
            <v>20</v>
          </cell>
          <cell r="R20">
            <v>0.99992105251483365</v>
          </cell>
          <cell r="S20">
            <v>-85.450134690878912</v>
          </cell>
        </row>
        <row r="21">
          <cell r="M21">
            <v>35</v>
          </cell>
          <cell r="R21">
            <v>0.99975828236155284</v>
          </cell>
          <cell r="S21">
            <v>-87.396391708852761</v>
          </cell>
        </row>
        <row r="22">
          <cell r="M22">
            <v>60</v>
          </cell>
          <cell r="R22">
            <v>0.99929014504023617</v>
          </cell>
          <cell r="S22">
            <v>-88.480538552671376</v>
          </cell>
        </row>
        <row r="23">
          <cell r="M23">
            <v>100</v>
          </cell>
          <cell r="R23">
            <v>0.99803190450364498</v>
          </cell>
          <cell r="S23">
            <v>-89.088186330386165</v>
          </cell>
        </row>
        <row r="24">
          <cell r="M24">
            <v>200</v>
          </cell>
          <cell r="R24">
            <v>0.99219661539359161</v>
          </cell>
          <cell r="S24">
            <v>-89.544064297602176</v>
          </cell>
        </row>
        <row r="25">
          <cell r="M25">
            <v>350</v>
          </cell>
          <cell r="R25">
            <v>0.9766626038980073</v>
          </cell>
          <cell r="S25">
            <v>-89.739461609267494</v>
          </cell>
        </row>
        <row r="26">
          <cell r="M26">
            <v>600</v>
          </cell>
          <cell r="R26">
            <v>0.93571522027870502</v>
          </cell>
          <cell r="S26">
            <v>-89.848018580992715</v>
          </cell>
        </row>
        <row r="27">
          <cell r="M27">
            <v>1000</v>
          </cell>
          <cell r="R27">
            <v>0.84673301596483042</v>
          </cell>
          <cell r="S27">
            <v>-89.908811011716651</v>
          </cell>
        </row>
        <row r="28">
          <cell r="M28">
            <v>2000</v>
          </cell>
          <cell r="R28">
            <v>0.62267699229949991</v>
          </cell>
          <cell r="S28">
            <v>-89.954405476985315</v>
          </cell>
        </row>
        <row r="29">
          <cell r="M29">
            <v>3500</v>
          </cell>
          <cell r="R29">
            <v>0.41394096571269356</v>
          </cell>
          <cell r="S29">
            <v>-89.973945983144915</v>
          </cell>
        </row>
        <row r="30">
          <cell r="M30">
            <v>6000</v>
          </cell>
          <cell r="R30">
            <v>0.25639145895655385</v>
          </cell>
          <cell r="S30">
            <v>-89.984801822810113</v>
          </cell>
        </row>
        <row r="31">
          <cell r="M31">
            <v>10000</v>
          </cell>
          <cell r="R31">
            <v>0.15717672547758985</v>
          </cell>
          <cell r="S31">
            <v>-89.990881093549177</v>
          </cell>
        </row>
        <row r="32">
          <cell r="M32">
            <v>20000</v>
          </cell>
          <cell r="R32">
            <v>7.9326696843658534E-2</v>
          </cell>
          <cell r="S32">
            <v>-89.995440546745712</v>
          </cell>
        </row>
        <row r="33">
          <cell r="M33">
            <v>35000</v>
          </cell>
          <cell r="R33">
            <v>4.5425899770171994E-2</v>
          </cell>
          <cell r="S33">
            <v>-89.997394598136708</v>
          </cell>
        </row>
        <row r="34">
          <cell r="M34">
            <v>60000</v>
          </cell>
          <cell r="R34">
            <v>2.6516496729203566E-2</v>
          </cell>
          <cell r="S34">
            <v>-89.998480182245729</v>
          </cell>
        </row>
        <row r="35">
          <cell r="M35">
            <v>100000</v>
          </cell>
          <cell r="R35">
            <v>1.5913478971147699E-2</v>
          </cell>
          <cell r="S35">
            <v>-89.999088109347298</v>
          </cell>
        </row>
        <row r="36">
          <cell r="M36">
            <v>200000</v>
          </cell>
          <cell r="R36">
            <v>7.9574952014482853E-3</v>
          </cell>
          <cell r="S36">
            <v>-89.999544054673621</v>
          </cell>
        </row>
        <row r="37">
          <cell r="M37">
            <v>350000</v>
          </cell>
          <cell r="R37">
            <v>4.5472370751703725E-3</v>
          </cell>
          <cell r="S37">
            <v>-89.999739459813497</v>
          </cell>
        </row>
        <row r="38">
          <cell r="M38">
            <v>600000</v>
          </cell>
          <cell r="R38">
            <v>2.6525730528729552E-3</v>
          </cell>
          <cell r="S38">
            <v>-89.99984801822454</v>
          </cell>
        </row>
        <row r="39">
          <cell r="M39">
            <v>1000000</v>
          </cell>
          <cell r="R39">
            <v>1.5915474152018807E-3</v>
          </cell>
          <cell r="S39">
            <v>-89.999908810934727</v>
          </cell>
        </row>
      </sheetData>
      <sheetData sheetId="4">
        <row r="14">
          <cell r="R14" t="str">
            <v>Gain</v>
          </cell>
          <cell r="S14" t="str">
            <v>θ[°]</v>
          </cell>
        </row>
        <row r="15">
          <cell r="M15">
            <v>1</v>
          </cell>
          <cell r="R15">
            <v>1.0000000019739212</v>
          </cell>
          <cell r="S15">
            <v>-5.7295779547172465E-4</v>
          </cell>
        </row>
        <row r="16">
          <cell r="M16">
            <v>2</v>
          </cell>
          <cell r="R16">
            <v>1.0000000078956834</v>
          </cell>
          <cell r="S16">
            <v>-5.7295779583172465E-4</v>
          </cell>
        </row>
        <row r="17">
          <cell r="M17">
            <v>3.5</v>
          </cell>
          <cell r="R17">
            <v>1.0000000241805305</v>
          </cell>
          <cell r="S17">
            <v>-5.7295779637172467E-4</v>
          </cell>
        </row>
        <row r="18">
          <cell r="M18">
            <v>6</v>
          </cell>
          <cell r="R18">
            <v>1.0000000710611494</v>
          </cell>
          <cell r="S18">
            <v>-5.7295779727172468E-4</v>
          </cell>
        </row>
        <row r="19">
          <cell r="M19">
            <v>10</v>
          </cell>
          <cell r="R19">
            <v>1.0000001973920685</v>
          </cell>
          <cell r="S19">
            <v>-5.729577987117246E-4</v>
          </cell>
        </row>
        <row r="20">
          <cell r="M20">
            <v>20</v>
          </cell>
          <cell r="R20">
            <v>1.0000007895680407</v>
          </cell>
          <cell r="S20">
            <v>-5.7295780231172468E-4</v>
          </cell>
        </row>
        <row r="21">
          <cell r="M21">
            <v>35</v>
          </cell>
          <cell r="R21">
            <v>1.0000024180501548</v>
          </cell>
          <cell r="S21">
            <v>-5.7295780771172489E-4</v>
          </cell>
        </row>
        <row r="22">
          <cell r="M22">
            <v>60</v>
          </cell>
          <cell r="R22">
            <v>1.0000071060899192</v>
          </cell>
          <cell r="S22">
            <v>-5.729578167117254E-4</v>
          </cell>
        </row>
        <row r="23">
          <cell r="M23">
            <v>100</v>
          </cell>
          <cell r="R23">
            <v>1.0000197390139574</v>
          </cell>
          <cell r="S23">
            <v>-5.7295783111172677E-4</v>
          </cell>
        </row>
        <row r="24">
          <cell r="M24">
            <v>200</v>
          </cell>
          <cell r="R24">
            <v>1.000078953716395</v>
          </cell>
          <cell r="S24">
            <v>-5.7295786711173368E-4</v>
          </cell>
        </row>
        <row r="25">
          <cell r="M25">
            <v>350</v>
          </cell>
          <cell r="R25">
            <v>1.0002417760234235</v>
          </cell>
          <cell r="S25">
            <v>-5.7295792111175243E-4</v>
          </cell>
        </row>
        <row r="26">
          <cell r="M26">
            <v>600</v>
          </cell>
          <cell r="R26">
            <v>1.0007103577754075</v>
          </cell>
          <cell r="S26">
            <v>-5.7295801111180596E-4</v>
          </cell>
        </row>
        <row r="27">
          <cell r="M27">
            <v>1000</v>
          </cell>
          <cell r="R27">
            <v>1.0019719457093719</v>
          </cell>
          <cell r="S27">
            <v>-5.7295815511195067E-4</v>
          </cell>
        </row>
        <row r="28">
          <cell r="M28">
            <v>2000</v>
          </cell>
          <cell r="R28">
            <v>1.0078627719205233</v>
          </cell>
          <cell r="S28">
            <v>-5.7295851511262924E-4</v>
          </cell>
        </row>
        <row r="29">
          <cell r="M29">
            <v>3500</v>
          </cell>
          <cell r="R29">
            <v>1.0238371445445018</v>
          </cell>
          <cell r="S29">
            <v>-5.7295905511449527E-4</v>
          </cell>
        </row>
        <row r="30">
          <cell r="M30">
            <v>6000</v>
          </cell>
          <cell r="R30">
            <v>1.0671705610198423</v>
          </cell>
          <cell r="S30">
            <v>-5.7295995511986747E-4</v>
          </cell>
        </row>
        <row r="31">
          <cell r="M31">
            <v>10000</v>
          </cell>
          <cell r="R31">
            <v>1.1462717596400476</v>
          </cell>
          <cell r="S31">
            <v>-5.7296139513434384E-4</v>
          </cell>
        </row>
        <row r="32">
          <cell r="M32">
            <v>20000</v>
          </cell>
          <cell r="R32">
            <v>0.7227169301785249</v>
          </cell>
          <cell r="S32">
            <v>-5.7296499520220279E-4</v>
          </cell>
        </row>
        <row r="33">
          <cell r="M33">
            <v>35000</v>
          </cell>
          <cell r="R33">
            <v>0.22615512950750782</v>
          </cell>
          <cell r="S33">
            <v>-5.7297039538881794E-4</v>
          </cell>
        </row>
        <row r="34">
          <cell r="M34">
            <v>60000</v>
          </cell>
          <cell r="R34">
            <v>7.2782582360527481E-2</v>
          </cell>
          <cell r="S34">
            <v>-5.7297939592605381E-4</v>
          </cell>
        </row>
        <row r="35">
          <cell r="M35">
            <v>100000</v>
          </cell>
          <cell r="R35">
            <v>2.5648893191719375E-2</v>
          </cell>
          <cell r="S35">
            <v>-5.7299379737380982E-4</v>
          </cell>
        </row>
        <row r="36">
          <cell r="M36">
            <v>200000</v>
          </cell>
          <cell r="R36">
            <v>6.3525922745337306E-3</v>
          </cell>
          <cell r="S36">
            <v>-5.7302980416064147E-4</v>
          </cell>
        </row>
        <row r="37">
          <cell r="M37">
            <v>350000</v>
          </cell>
          <cell r="R37">
            <v>2.0699160003743193E-3</v>
          </cell>
          <cell r="S37">
            <v>-5.7308382282665398E-4</v>
          </cell>
        </row>
        <row r="38">
          <cell r="M38">
            <v>600000</v>
          </cell>
          <cell r="R38">
            <v>7.0386682728016087E-4</v>
          </cell>
          <cell r="S38">
            <v>-5.7317387657249456E-4</v>
          </cell>
        </row>
        <row r="39">
          <cell r="M39">
            <v>1000000</v>
          </cell>
          <cell r="R39">
            <v>2.5333503826702354E-4</v>
          </cell>
          <cell r="S39">
            <v>-5.7331802144857118E-4</v>
          </cell>
        </row>
      </sheetData>
      <sheetData sheetId="5">
        <row r="14">
          <cell r="R14" t="str">
            <v>Gain</v>
          </cell>
          <cell r="S14" t="str">
            <v>θ[°]</v>
          </cell>
        </row>
        <row r="15">
          <cell r="M15">
            <v>1</v>
          </cell>
          <cell r="R15">
            <v>1.0000000019739212</v>
          </cell>
          <cell r="S15">
            <v>-5.7295779547172465E-4</v>
          </cell>
        </row>
        <row r="16">
          <cell r="M16">
            <v>2</v>
          </cell>
          <cell r="R16">
            <v>1.0000000078956834</v>
          </cell>
          <cell r="S16">
            <v>-5.7295779583172465E-4</v>
          </cell>
        </row>
        <row r="17">
          <cell r="M17">
            <v>3.5</v>
          </cell>
          <cell r="R17">
            <v>1.0000000241805305</v>
          </cell>
          <cell r="S17">
            <v>-5.7295779637172467E-4</v>
          </cell>
        </row>
        <row r="18">
          <cell r="M18">
            <v>6</v>
          </cell>
          <cell r="R18">
            <v>1.0000000710611494</v>
          </cell>
          <cell r="S18">
            <v>-5.7295779727172468E-4</v>
          </cell>
        </row>
        <row r="19">
          <cell r="M19">
            <v>10</v>
          </cell>
          <cell r="R19">
            <v>1.0000001973920685</v>
          </cell>
          <cell r="S19">
            <v>-5.729577987117246E-4</v>
          </cell>
        </row>
        <row r="20">
          <cell r="M20">
            <v>20</v>
          </cell>
          <cell r="R20">
            <v>1.0000007895680407</v>
          </cell>
          <cell r="S20">
            <v>-5.7295780231172468E-4</v>
          </cell>
        </row>
        <row r="21">
          <cell r="M21">
            <v>35</v>
          </cell>
          <cell r="R21">
            <v>1.0000024180501548</v>
          </cell>
          <cell r="S21">
            <v>-5.7295780771172489E-4</v>
          </cell>
        </row>
        <row r="22">
          <cell r="M22">
            <v>60</v>
          </cell>
          <cell r="R22">
            <v>1.0000071060899192</v>
          </cell>
          <cell r="S22">
            <v>-5.729578167117254E-4</v>
          </cell>
        </row>
        <row r="23">
          <cell r="M23">
            <v>100</v>
          </cell>
          <cell r="R23">
            <v>1.0000197390139574</v>
          </cell>
          <cell r="S23">
            <v>-5.7295783111172677E-4</v>
          </cell>
        </row>
        <row r="24">
          <cell r="M24">
            <v>200</v>
          </cell>
          <cell r="R24">
            <v>1.000078953716395</v>
          </cell>
          <cell r="S24">
            <v>-5.7295786711173368E-4</v>
          </cell>
        </row>
        <row r="25">
          <cell r="M25">
            <v>350</v>
          </cell>
          <cell r="R25">
            <v>1.0002417760234235</v>
          </cell>
          <cell r="S25">
            <v>-5.7295792111175243E-4</v>
          </cell>
        </row>
        <row r="26">
          <cell r="M26">
            <v>600</v>
          </cell>
          <cell r="R26">
            <v>1.0007103577754075</v>
          </cell>
          <cell r="S26">
            <v>-5.7295801111180596E-4</v>
          </cell>
        </row>
        <row r="27">
          <cell r="M27">
            <v>1000</v>
          </cell>
          <cell r="R27">
            <v>1.0019719457093719</v>
          </cell>
          <cell r="S27">
            <v>-5.7295815511195067E-4</v>
          </cell>
        </row>
        <row r="28">
          <cell r="M28">
            <v>2000</v>
          </cell>
          <cell r="R28">
            <v>1.0078627719205233</v>
          </cell>
          <cell r="S28">
            <v>-5.7295851511262924E-4</v>
          </cell>
        </row>
        <row r="29">
          <cell r="M29">
            <v>3500</v>
          </cell>
          <cell r="R29">
            <v>1.0238371445445018</v>
          </cell>
          <cell r="S29">
            <v>-5.7295905511449527E-4</v>
          </cell>
        </row>
        <row r="30">
          <cell r="M30">
            <v>6000</v>
          </cell>
          <cell r="R30">
            <v>1.0671705610198423</v>
          </cell>
          <cell r="S30">
            <v>-5.7295995511986747E-4</v>
          </cell>
        </row>
        <row r="31">
          <cell r="M31">
            <v>10000</v>
          </cell>
          <cell r="R31">
            <v>1.1462717596400476</v>
          </cell>
          <cell r="S31">
            <v>-5.7296139513434384E-4</v>
          </cell>
        </row>
        <row r="32">
          <cell r="M32">
            <v>20000</v>
          </cell>
          <cell r="R32">
            <v>0.7227169301785249</v>
          </cell>
          <cell r="S32">
            <v>-5.7296499520220279E-4</v>
          </cell>
        </row>
        <row r="33">
          <cell r="M33">
            <v>35000</v>
          </cell>
          <cell r="R33">
            <v>0.22615512950750782</v>
          </cell>
          <cell r="S33">
            <v>-5.7297039538881794E-4</v>
          </cell>
        </row>
        <row r="34">
          <cell r="M34">
            <v>60000</v>
          </cell>
          <cell r="R34">
            <v>7.2782582360527481E-2</v>
          </cell>
          <cell r="S34">
            <v>-5.7297939592605381E-4</v>
          </cell>
        </row>
        <row r="35">
          <cell r="M35">
            <v>100000</v>
          </cell>
          <cell r="R35">
            <v>2.5648893191719375E-2</v>
          </cell>
          <cell r="S35">
            <v>-5.7299379737380982E-4</v>
          </cell>
        </row>
        <row r="36">
          <cell r="M36">
            <v>200000</v>
          </cell>
          <cell r="R36">
            <v>6.3525922745337306E-3</v>
          </cell>
          <cell r="S36">
            <v>-5.7302980416064147E-4</v>
          </cell>
        </row>
        <row r="37">
          <cell r="M37">
            <v>350000</v>
          </cell>
          <cell r="R37">
            <v>2.0699160003743193E-3</v>
          </cell>
          <cell r="S37">
            <v>-5.7308382282665398E-4</v>
          </cell>
        </row>
        <row r="38">
          <cell r="M38">
            <v>600000</v>
          </cell>
          <cell r="R38">
            <v>7.0386682728016087E-4</v>
          </cell>
          <cell r="S38">
            <v>-5.7317387657249456E-4</v>
          </cell>
        </row>
        <row r="39">
          <cell r="M39">
            <v>1000000</v>
          </cell>
          <cell r="R39">
            <v>2.5333503826702354E-4</v>
          </cell>
          <cell r="S39">
            <v>-5.7331802144857118E-4</v>
          </cell>
        </row>
      </sheetData>
      <sheetData sheetId="6">
        <row r="14">
          <cell r="R14" t="str">
            <v>Gain[-]</v>
          </cell>
          <cell r="S14" t="str">
            <v>θ[°]</v>
          </cell>
        </row>
        <row r="15">
          <cell r="M15">
            <v>1</v>
          </cell>
          <cell r="R15">
            <v>6.2831840669288867E-4</v>
          </cell>
          <cell r="S15">
            <v>89.964000004737414</v>
          </cell>
        </row>
        <row r="16">
          <cell r="M16">
            <v>2</v>
          </cell>
          <cell r="R16">
            <v>1.2566360692362385E-3</v>
          </cell>
          <cell r="S16">
            <v>89.928000037899238</v>
          </cell>
        </row>
        <row r="17">
          <cell r="M17">
            <v>3.5</v>
          </cell>
          <cell r="R17">
            <v>2.1991095399556916E-3</v>
          </cell>
          <cell r="S17">
            <v>89.87400020311587</v>
          </cell>
        </row>
        <row r="18">
          <cell r="M18">
            <v>6</v>
          </cell>
          <cell r="R18">
            <v>3.7698843951702496E-3</v>
          </cell>
          <cell r="S18">
            <v>89.784001023271856</v>
          </cell>
        </row>
        <row r="19">
          <cell r="M19">
            <v>10</v>
          </cell>
          <cell r="R19">
            <v>6.283061285744981E-3</v>
          </cell>
          <cell r="S19">
            <v>89.6400047372979</v>
          </cell>
        </row>
        <row r="20">
          <cell r="M20">
            <v>20</v>
          </cell>
          <cell r="R20">
            <v>1.25653785310015E-2</v>
          </cell>
          <cell r="S20">
            <v>89.280037895690413</v>
          </cell>
        </row>
        <row r="21">
          <cell r="M21">
            <v>35</v>
          </cell>
          <cell r="R21">
            <v>2.1985832926628229E-2</v>
          </cell>
          <cell r="S21">
            <v>88.740203057541365</v>
          </cell>
        </row>
        <row r="22">
          <cell r="M22">
            <v>60</v>
          </cell>
          <cell r="R22">
            <v>3.7672350941557013E-2</v>
          </cell>
          <cell r="S22">
            <v>87.841022408883177</v>
          </cell>
        </row>
        <row r="23">
          <cell r="M23">
            <v>100</v>
          </cell>
          <cell r="R23">
            <v>6.270819398473762E-2</v>
          </cell>
          <cell r="S23">
            <v>86.404726220131835</v>
          </cell>
        </row>
        <row r="24">
          <cell r="M24">
            <v>200</v>
          </cell>
          <cell r="R24">
            <v>0.1246831039134866</v>
          </cell>
          <cell r="S24">
            <v>82.837544193274184</v>
          </cell>
        </row>
        <row r="25">
          <cell r="M25">
            <v>350</v>
          </cell>
          <cell r="R25">
            <v>0.21477932430093002</v>
          </cell>
          <cell r="S25">
            <v>77.597418926878589</v>
          </cell>
        </row>
        <row r="26">
          <cell r="M26">
            <v>600</v>
          </cell>
          <cell r="R26">
            <v>0.35275632742556817</v>
          </cell>
          <cell r="S26">
            <v>69.344002617660351</v>
          </cell>
        </row>
        <row r="27">
          <cell r="M27">
            <v>1000</v>
          </cell>
          <cell r="R27">
            <v>0.53201804450140799</v>
          </cell>
          <cell r="S27">
            <v>57.858092364657949</v>
          </cell>
        </row>
        <row r="28">
          <cell r="M28">
            <v>2000</v>
          </cell>
          <cell r="R28">
            <v>0.78247898582699871</v>
          </cell>
          <cell r="S28">
            <v>38.511887253966584</v>
          </cell>
        </row>
        <row r="29">
          <cell r="M29">
            <v>3500</v>
          </cell>
          <cell r="R29">
            <v>0.91030372783200375</v>
          </cell>
          <cell r="S29">
            <v>24.452641740112799</v>
          </cell>
        </row>
        <row r="30">
          <cell r="M30">
            <v>6000</v>
          </cell>
          <cell r="R30">
            <v>0.96657302868129413</v>
          </cell>
          <cell r="S30">
            <v>14.856051280911808</v>
          </cell>
        </row>
        <row r="31">
          <cell r="M31">
            <v>10000</v>
          </cell>
          <cell r="R31">
            <v>0.98757049215139181</v>
          </cell>
          <cell r="S31">
            <v>9.04306107903769</v>
          </cell>
        </row>
        <row r="32">
          <cell r="M32">
            <v>20000</v>
          </cell>
          <cell r="R32">
            <v>0.99684867215032913</v>
          </cell>
          <cell r="S32">
            <v>4.5498653091210866</v>
          </cell>
        </row>
        <row r="33">
          <cell r="M33">
            <v>35000</v>
          </cell>
          <cell r="R33">
            <v>0.99896771100475035</v>
          </cell>
          <cell r="S33">
            <v>2.6036082911472422</v>
          </cell>
        </row>
        <row r="34">
          <cell r="M34">
            <v>60000</v>
          </cell>
          <cell r="R34">
            <v>0.99964837588084454</v>
          </cell>
          <cell r="S34">
            <v>1.5194614473286236</v>
          </cell>
        </row>
        <row r="35">
          <cell r="M35">
            <v>100000</v>
          </cell>
          <cell r="R35">
            <v>0.99987337257626518</v>
          </cell>
          <cell r="S35">
            <v>0.9118136696138297</v>
          </cell>
        </row>
        <row r="36">
          <cell r="M36">
            <v>200000</v>
          </cell>
          <cell r="R36">
            <v>0.99996833863383838</v>
          </cell>
          <cell r="S36">
            <v>0.45593570239782155</v>
          </cell>
        </row>
        <row r="37">
          <cell r="M37">
            <v>350000</v>
          </cell>
          <cell r="R37">
            <v>0.99998966126404643</v>
          </cell>
          <cell r="S37">
            <v>0.26053839073250301</v>
          </cell>
        </row>
        <row r="38">
          <cell r="M38">
            <v>600000</v>
          </cell>
          <cell r="R38">
            <v>0.99999648192191104</v>
          </cell>
          <cell r="S38">
            <v>0.15198141900729437</v>
          </cell>
        </row>
        <row r="39">
          <cell r="M39">
            <v>1000000</v>
          </cell>
          <cell r="R39">
            <v>0.99999873348761048</v>
          </cell>
          <cell r="S39">
            <v>9.1188988283354117E-2</v>
          </cell>
        </row>
      </sheetData>
      <sheetData sheetId="7">
        <row r="14">
          <cell r="S14" t="str">
            <v>Gain[-]</v>
          </cell>
          <cell r="T14" t="str">
            <v>θ[°]</v>
          </cell>
        </row>
        <row r="15">
          <cell r="M15">
            <v>1</v>
          </cell>
          <cell r="S15">
            <v>3.9478363055376434E-7</v>
          </cell>
          <cell r="T15">
            <v>179.89200008527325</v>
          </cell>
        </row>
        <row r="16">
          <cell r="M16">
            <v>2</v>
          </cell>
          <cell r="S16">
            <v>1.5791279763901293E-6</v>
          </cell>
          <cell r="T16">
            <v>179.78400068218264</v>
          </cell>
        </row>
        <row r="17">
          <cell r="M17">
            <v>3.5</v>
          </cell>
          <cell r="S17">
            <v>4.8360243008258576E-6</v>
          </cell>
          <cell r="T17">
            <v>179.62200365602376</v>
          </cell>
        </row>
        <row r="18">
          <cell r="M18">
            <v>6</v>
          </cell>
          <cell r="S18">
            <v>1.4211523432659062E-5</v>
          </cell>
          <cell r="T18">
            <v>179.35201841797729</v>
          </cell>
        </row>
        <row r="19">
          <cell r="M19">
            <v>10</v>
          </cell>
          <cell r="S19">
            <v>3.9472963794841215E-5</v>
          </cell>
          <cell r="T19">
            <v>178.92008525958221</v>
          </cell>
        </row>
        <row r="20">
          <cell r="M20">
            <v>20</v>
          </cell>
          <cell r="S20">
            <v>1.5782646219760554E-4</v>
          </cell>
          <cell r="T20">
            <v>177.84068174571803</v>
          </cell>
        </row>
        <row r="21">
          <cell r="M21">
            <v>35</v>
          </cell>
          <cell r="S21">
            <v>4.8279405457533913E-4</v>
          </cell>
          <cell r="T21">
            <v>176.22364886405245</v>
          </cell>
        </row>
        <row r="22">
          <cell r="M22">
            <v>60</v>
          </cell>
          <cell r="S22">
            <v>1.414204372816472E-3</v>
          </cell>
          <cell r="T22">
            <v>173.53831246357225</v>
          </cell>
        </row>
        <row r="23">
          <cell r="M23">
            <v>100</v>
          </cell>
          <cell r="S23">
            <v>3.8943683093902682E-3</v>
          </cell>
          <cell r="T23">
            <v>169.28391926033353</v>
          </cell>
        </row>
        <row r="24">
          <cell r="M24">
            <v>200</v>
          </cell>
          <cell r="S24">
            <v>1.4983178562810878E-2</v>
          </cell>
          <cell r="T24">
            <v>159.04116946192519</v>
          </cell>
        </row>
        <row r="25">
          <cell r="M25">
            <v>350</v>
          </cell>
          <cell r="S25">
            <v>4.1764097402383835E-2</v>
          </cell>
          <cell r="T25">
            <v>145.26792747469355</v>
          </cell>
        </row>
        <row r="26">
          <cell r="M26">
            <v>600</v>
          </cell>
          <cell r="S26">
            <v>0.10011952925059257</v>
          </cell>
          <cell r="T26">
            <v>127.18142358772282</v>
          </cell>
        </row>
        <row r="27">
          <cell r="M27">
            <v>1000</v>
          </cell>
          <cell r="S27">
            <v>0.199412811897765</v>
          </cell>
          <cell r="T27">
            <v>107.80062803350749</v>
          </cell>
        </row>
        <row r="28">
          <cell r="M28">
            <v>2000</v>
          </cell>
          <cell r="S28">
            <v>0.4140221818562711</v>
          </cell>
          <cell r="T28">
            <v>81.266452457422915</v>
          </cell>
        </row>
        <row r="29">
          <cell r="M29">
            <v>3500</v>
          </cell>
          <cell r="S29">
            <v>0.63369847158379056</v>
          </cell>
          <cell r="T29">
            <v>59.823619559606932</v>
          </cell>
        </row>
        <row r="30">
          <cell r="M30">
            <v>6000</v>
          </cell>
          <cell r="S30">
            <v>0.81718212111797117</v>
          </cell>
          <cell r="T30">
            <v>40.563686649670444</v>
          </cell>
        </row>
        <row r="31">
          <cell r="M31">
            <v>10000</v>
          </cell>
          <cell r="S31">
            <v>0.92137386782108033</v>
          </cell>
          <cell r="T31">
            <v>26.099007671931382</v>
          </cell>
        </row>
        <row r="32">
          <cell r="M32">
            <v>20000</v>
          </cell>
          <cell r="S32">
            <v>0.97852786428668725</v>
          </cell>
          <cell r="T32">
            <v>13.509484334297861</v>
          </cell>
        </row>
        <row r="33">
          <cell r="M33">
            <v>35000</v>
          </cell>
          <cell r="S33">
            <v>0.99283831070844197</v>
          </cell>
          <cell r="T33">
            <v>7.7841525184775602</v>
          </cell>
        </row>
        <row r="34">
          <cell r="M34">
            <v>60000</v>
          </cell>
          <cell r="S34">
            <v>0.9975461465393165</v>
          </cell>
          <cell r="T34">
            <v>4.5530554712941713</v>
          </cell>
        </row>
        <row r="35">
          <cell r="M35">
            <v>100000</v>
          </cell>
          <cell r="S35">
            <v>0.99911458489160421</v>
          </cell>
          <cell r="T35">
            <v>2.7342874882797683</v>
          </cell>
        </row>
        <row r="36">
          <cell r="M36">
            <v>200000</v>
          </cell>
          <cell r="S36">
            <v>0.99977843156632462</v>
          </cell>
          <cell r="T36">
            <v>1.3676627856859302</v>
          </cell>
        </row>
        <row r="37">
          <cell r="M37">
            <v>350000</v>
          </cell>
          <cell r="S37">
            <v>0.99992763536790219</v>
          </cell>
          <cell r="T37">
            <v>0.78158823789114262</v>
          </cell>
        </row>
        <row r="38">
          <cell r="M38">
            <v>600000</v>
          </cell>
          <cell r="S38">
            <v>0.99997537420834059</v>
          </cell>
          <cell r="T38">
            <v>0.45593891033670264</v>
          </cell>
        </row>
        <row r="39">
          <cell r="M39">
            <v>1000000</v>
          </cell>
          <cell r="S39">
            <v>0.99999113451111998</v>
          </cell>
          <cell r="T39">
            <v>0.27356580994110069</v>
          </cell>
        </row>
      </sheetData>
      <sheetData sheetId="8">
        <row r="14">
          <cell r="R14" t="str">
            <v>Gain</v>
          </cell>
          <cell r="S14" t="str">
            <v>θ[°]</v>
          </cell>
        </row>
        <row r="15">
          <cell r="M15">
            <v>1</v>
          </cell>
          <cell r="R15">
            <v>6.2831840669288867E-4</v>
          </cell>
          <cell r="S15">
            <v>89.964000004737414</v>
          </cell>
        </row>
        <row r="16">
          <cell r="M16">
            <v>2</v>
          </cell>
          <cell r="R16">
            <v>1.2566360692362385E-3</v>
          </cell>
          <cell r="S16">
            <v>89.928000037899238</v>
          </cell>
        </row>
        <row r="17">
          <cell r="M17">
            <v>3.5</v>
          </cell>
          <cell r="R17">
            <v>2.1991095399556916E-3</v>
          </cell>
          <cell r="S17">
            <v>89.87400020311587</v>
          </cell>
        </row>
        <row r="18">
          <cell r="M18">
            <v>6</v>
          </cell>
          <cell r="R18">
            <v>3.7698843951702496E-3</v>
          </cell>
          <cell r="S18">
            <v>89.784001023271856</v>
          </cell>
        </row>
        <row r="19">
          <cell r="M19">
            <v>10</v>
          </cell>
          <cell r="R19">
            <v>6.283061285744981E-3</v>
          </cell>
          <cell r="S19">
            <v>89.6400047372979</v>
          </cell>
        </row>
        <row r="20">
          <cell r="M20">
            <v>20</v>
          </cell>
          <cell r="R20">
            <v>1.25653785310015E-2</v>
          </cell>
          <cell r="S20">
            <v>89.280037895690413</v>
          </cell>
        </row>
        <row r="21">
          <cell r="M21">
            <v>35</v>
          </cell>
          <cell r="R21">
            <v>2.1985832926628229E-2</v>
          </cell>
          <cell r="S21">
            <v>88.740203057541365</v>
          </cell>
        </row>
        <row r="22">
          <cell r="M22">
            <v>60</v>
          </cell>
          <cell r="R22">
            <v>3.7672350941557013E-2</v>
          </cell>
          <cell r="S22">
            <v>87.841022408883177</v>
          </cell>
        </row>
        <row r="23">
          <cell r="M23">
            <v>100</v>
          </cell>
          <cell r="R23">
            <v>6.270819398473762E-2</v>
          </cell>
          <cell r="S23">
            <v>86.404726220131835</v>
          </cell>
        </row>
        <row r="24">
          <cell r="M24">
            <v>200</v>
          </cell>
          <cell r="R24">
            <v>0.1246831039134866</v>
          </cell>
          <cell r="S24">
            <v>82.837544193274184</v>
          </cell>
        </row>
        <row r="25">
          <cell r="M25">
            <v>350</v>
          </cell>
          <cell r="R25">
            <v>0.21477932430093002</v>
          </cell>
          <cell r="S25">
            <v>77.597418926878589</v>
          </cell>
        </row>
        <row r="26">
          <cell r="M26">
            <v>600</v>
          </cell>
          <cell r="R26">
            <v>0.35275632742556817</v>
          </cell>
          <cell r="S26">
            <v>69.344002617660351</v>
          </cell>
        </row>
        <row r="27">
          <cell r="M27">
            <v>1000</v>
          </cell>
          <cell r="R27">
            <v>0.53201804450140799</v>
          </cell>
          <cell r="S27">
            <v>57.858092364657949</v>
          </cell>
        </row>
        <row r="28">
          <cell r="M28">
            <v>2000</v>
          </cell>
          <cell r="R28">
            <v>0.78247898582699871</v>
          </cell>
          <cell r="S28">
            <v>38.511887253966584</v>
          </cell>
        </row>
        <row r="29">
          <cell r="M29">
            <v>3500</v>
          </cell>
          <cell r="R29">
            <v>0.91030372783200375</v>
          </cell>
          <cell r="S29">
            <v>24.452641740112796</v>
          </cell>
        </row>
        <row r="30">
          <cell r="M30">
            <v>6000</v>
          </cell>
          <cell r="R30">
            <v>0.96657302868129413</v>
          </cell>
          <cell r="S30">
            <v>14.856051280911807</v>
          </cell>
        </row>
        <row r="31">
          <cell r="M31">
            <v>10000</v>
          </cell>
          <cell r="R31">
            <v>0.98757049215139181</v>
          </cell>
          <cell r="S31">
            <v>9.04306107903769</v>
          </cell>
        </row>
        <row r="32">
          <cell r="M32">
            <v>20000</v>
          </cell>
          <cell r="R32">
            <v>0.99684867215032913</v>
          </cell>
          <cell r="S32">
            <v>4.5498653091210866</v>
          </cell>
        </row>
        <row r="33">
          <cell r="M33">
            <v>35000</v>
          </cell>
          <cell r="R33">
            <v>0.99896771100475035</v>
          </cell>
          <cell r="S33">
            <v>2.6036082911472418</v>
          </cell>
        </row>
        <row r="34">
          <cell r="M34">
            <v>60000</v>
          </cell>
          <cell r="R34">
            <v>0.99964837588084454</v>
          </cell>
          <cell r="S34">
            <v>1.5194614473286234</v>
          </cell>
        </row>
        <row r="35">
          <cell r="M35">
            <v>100000</v>
          </cell>
          <cell r="R35">
            <v>0.99987337257626518</v>
          </cell>
          <cell r="S35">
            <v>0.9118136696138297</v>
          </cell>
        </row>
        <row r="36">
          <cell r="M36">
            <v>200000</v>
          </cell>
          <cell r="R36">
            <v>0.99996833863383838</v>
          </cell>
          <cell r="S36">
            <v>0.45593570239782155</v>
          </cell>
        </row>
        <row r="37">
          <cell r="M37">
            <v>350000</v>
          </cell>
          <cell r="R37">
            <v>0.99998966126404643</v>
          </cell>
          <cell r="S37">
            <v>0.26053839073250301</v>
          </cell>
        </row>
        <row r="38">
          <cell r="M38">
            <v>600000</v>
          </cell>
          <cell r="R38">
            <v>0.99999648192191104</v>
          </cell>
          <cell r="S38">
            <v>0.15198141900729437</v>
          </cell>
        </row>
        <row r="39">
          <cell r="M39">
            <v>1000000</v>
          </cell>
          <cell r="R39">
            <v>0.99999873348761048</v>
          </cell>
          <cell r="S39">
            <v>9.1188988283354117E-2</v>
          </cell>
        </row>
      </sheetData>
      <sheetData sheetId="9">
        <row r="14">
          <cell r="R14" t="str">
            <v>Gain</v>
          </cell>
          <cell r="S14" t="str">
            <v>θ[°]</v>
          </cell>
        </row>
        <row r="15">
          <cell r="M15">
            <v>1</v>
          </cell>
          <cell r="R15">
            <v>3.9478417682284708E-9</v>
          </cell>
          <cell r="S15">
            <v>179.99639999999053</v>
          </cell>
        </row>
        <row r="16">
          <cell r="M16">
            <v>2</v>
          </cell>
          <cell r="R16">
            <v>1.5791367166426605E-8</v>
          </cell>
          <cell r="S16">
            <v>179.99279999992422</v>
          </cell>
        </row>
        <row r="17">
          <cell r="M17">
            <v>3.5</v>
          </cell>
          <cell r="R17">
            <v>4.8361062734733973E-8</v>
          </cell>
          <cell r="S17">
            <v>179.98739999959378</v>
          </cell>
        </row>
        <row r="18">
          <cell r="M18">
            <v>6</v>
          </cell>
          <cell r="R18">
            <v>1.4212231347506097E-7</v>
          </cell>
          <cell r="S18">
            <v>179.97839999795343</v>
          </cell>
        </row>
        <row r="19">
          <cell r="M19">
            <v>10</v>
          </cell>
          <cell r="R19">
            <v>3.9478425397083948E-7</v>
          </cell>
          <cell r="S19">
            <v>179.96399999052517</v>
          </cell>
        </row>
        <row r="20">
          <cell r="M20">
            <v>20</v>
          </cell>
          <cell r="R20">
            <v>1.5791379510101705E-6</v>
          </cell>
          <cell r="S20">
            <v>179.9279999242014</v>
          </cell>
        </row>
        <row r="21">
          <cell r="M21">
            <v>35</v>
          </cell>
          <cell r="R21">
            <v>4.8361178504810244E-6</v>
          </cell>
          <cell r="S21">
            <v>179.87399959376651</v>
          </cell>
        </row>
        <row r="22">
          <cell r="M22">
            <v>60</v>
          </cell>
          <cell r="R22">
            <v>1.4212331330955403E-5</v>
          </cell>
          <cell r="S22">
            <v>179.78399795343012</v>
          </cell>
        </row>
        <row r="23">
          <cell r="M23">
            <v>100</v>
          </cell>
          <cell r="R23">
            <v>3.9479196869393535E-5</v>
          </cell>
          <cell r="S23">
            <v>179.63999052506756</v>
          </cell>
        </row>
        <row r="24">
          <cell r="M24">
            <v>200</v>
          </cell>
          <cell r="R24">
            <v>1.5792613828857874E-4</v>
          </cell>
          <cell r="S24">
            <v>179.27992419784772</v>
          </cell>
        </row>
        <row r="25">
          <cell r="M25">
            <v>350</v>
          </cell>
          <cell r="R25">
            <v>4.8372754110491645E-4</v>
          </cell>
          <cell r="S25">
            <v>178.73959370816567</v>
          </cell>
        </row>
        <row r="26">
          <cell r="M26">
            <v>600</v>
          </cell>
          <cell r="R26">
            <v>1.4222326105894846E-3</v>
          </cell>
          <cell r="S26">
            <v>177.83795256713321</v>
          </cell>
        </row>
        <row r="27">
          <cell r="M27">
            <v>1000</v>
          </cell>
          <cell r="R27">
            <v>3.9556266900565131E-3</v>
          </cell>
          <cell r="S27">
            <v>176.39051399008574</v>
          </cell>
        </row>
        <row r="28">
          <cell r="M28">
            <v>2000</v>
          </cell>
          <cell r="R28">
            <v>1.5915530959105462E-2</v>
          </cell>
          <cell r="S28">
            <v>172.72384649981498</v>
          </cell>
        </row>
        <row r="29">
          <cell r="M29">
            <v>3500</v>
          </cell>
          <cell r="R29">
            <v>4.9513851180196355E-2</v>
          </cell>
          <cell r="S29">
            <v>166.98809252338347</v>
          </cell>
        </row>
        <row r="30">
          <cell r="M30">
            <v>6000</v>
          </cell>
          <cell r="R30">
            <v>0.15166873822686383</v>
          </cell>
          <cell r="S30">
            <v>156.27709333961394</v>
          </cell>
        </row>
        <row r="31">
          <cell r="M31">
            <v>10000</v>
          </cell>
          <cell r="R31">
            <v>0.45252995215151426</v>
          </cell>
          <cell r="S31">
            <v>133.92704013466121</v>
          </cell>
        </row>
        <row r="32">
          <cell r="M32">
            <v>20000</v>
          </cell>
          <cell r="R32">
            <v>1.1412688311730816</v>
          </cell>
          <cell r="S32">
            <v>65.256803343209114</v>
          </cell>
        </row>
        <row r="33">
          <cell r="M33">
            <v>35000</v>
          </cell>
          <cell r="R33">
            <v>1.093710214142954</v>
          </cell>
          <cell r="S33">
            <v>29.824244308061168</v>
          </cell>
        </row>
        <row r="34">
          <cell r="M34">
            <v>60000</v>
          </cell>
          <cell r="R34">
            <v>1.0344028250708794</v>
          </cell>
          <cell r="S34">
            <v>15.925300287064688</v>
          </cell>
        </row>
        <row r="35">
          <cell r="M35">
            <v>100000</v>
          </cell>
          <cell r="R35">
            <v>1.0125777165122574</v>
          </cell>
          <cell r="S35">
            <v>9.2740444284194439</v>
          </cell>
        </row>
        <row r="36">
          <cell r="M36">
            <v>200000</v>
          </cell>
          <cell r="R36">
            <v>1.0031611627370296</v>
          </cell>
          <cell r="S36">
            <v>4.5787383817683232</v>
          </cell>
        </row>
        <row r="37">
          <cell r="M37">
            <v>350000</v>
          </cell>
          <cell r="R37">
            <v>1.0010333512918033</v>
          </cell>
          <cell r="S37">
            <v>2.6089956870667681</v>
          </cell>
        </row>
        <row r="38">
          <cell r="M38">
            <v>600000</v>
          </cell>
          <cell r="R38">
            <v>1.0003517476279313</v>
          </cell>
          <cell r="S38">
            <v>1.520530820480029</v>
          </cell>
        </row>
        <row r="39">
          <cell r="M39">
            <v>1000000</v>
          </cell>
          <cell r="R39">
            <v>1.0001266434521425</v>
          </cell>
          <cell r="S39">
            <v>0.91204465421455871</v>
          </cell>
        </row>
      </sheetData>
      <sheetData sheetId="10">
        <row r="14">
          <cell r="S14" t="str">
            <v>Gain</v>
          </cell>
          <cell r="T14" t="str">
            <v>θ[°]</v>
          </cell>
        </row>
        <row r="15">
          <cell r="M15">
            <v>1</v>
          </cell>
          <cell r="S15">
            <v>6.270571332750563E-2</v>
          </cell>
          <cell r="T15">
            <v>-69.13354385173642</v>
          </cell>
        </row>
        <row r="16">
          <cell r="M16">
            <v>2</v>
          </cell>
          <cell r="S16">
            <v>0.12466360812288904</v>
          </cell>
          <cell r="T16">
            <v>-57.564820570891186</v>
          </cell>
        </row>
        <row r="17">
          <cell r="M17">
            <v>3.5</v>
          </cell>
          <cell r="S17">
            <v>0.21467971593327639</v>
          </cell>
          <cell r="T17">
            <v>-38.162865387027374</v>
          </cell>
        </row>
        <row r="18">
          <cell r="M18">
            <v>6</v>
          </cell>
          <cell r="S18">
            <v>0.3523155366879962</v>
          </cell>
          <cell r="T18">
            <v>-24.113558182240084</v>
          </cell>
        </row>
        <row r="19">
          <cell r="M19">
            <v>10</v>
          </cell>
          <cell r="S19">
            <v>0.53050950410097941</v>
          </cell>
          <cell r="T19">
            <v>-1.498217753136849E-6</v>
          </cell>
        </row>
        <row r="20">
          <cell r="M20">
            <v>20</v>
          </cell>
          <cell r="S20">
            <v>0.77770280091345723</v>
          </cell>
          <cell r="T20">
            <v>-8.7589065190514938E-7</v>
          </cell>
        </row>
        <row r="21">
          <cell r="M21">
            <v>35</v>
          </cell>
          <cell r="S21">
            <v>0.90280665324458254</v>
          </cell>
          <cell r="T21">
            <v>-3.8394532600657465E-7</v>
          </cell>
        </row>
        <row r="22">
          <cell r="M22">
            <v>60</v>
          </cell>
          <cell r="S22">
            <v>0.95760792924648341</v>
          </cell>
          <cell r="T22">
            <v>-1.3454018637432842E-7</v>
          </cell>
        </row>
        <row r="23">
          <cell r="M23">
            <v>100</v>
          </cell>
          <cell r="S23">
            <v>0.97800234828791388</v>
          </cell>
          <cell r="T23">
            <v>6.4018224472475127E-8</v>
          </cell>
        </row>
        <row r="24">
          <cell r="M24">
            <v>200</v>
          </cell>
          <cell r="S24">
            <v>0.98695406511261285</v>
          </cell>
          <cell r="T24">
            <v>2.6881093445308511E-7</v>
          </cell>
        </row>
        <row r="25">
          <cell r="M25">
            <v>350</v>
          </cell>
          <cell r="S25">
            <v>0.98885299782727842</v>
          </cell>
          <cell r="T25">
            <v>6.7440546668654274E-7</v>
          </cell>
        </row>
        <row r="26">
          <cell r="M26">
            <v>600</v>
          </cell>
          <cell r="S26">
            <v>0.98905928323089209</v>
          </cell>
          <cell r="T26">
            <v>1.2339459801151671E-6</v>
          </cell>
        </row>
        <row r="27">
          <cell r="M27">
            <v>1000</v>
          </cell>
          <cell r="S27">
            <v>0.98805636249886042</v>
          </cell>
          <cell r="T27">
            <v>2.1448018203088464E-6</v>
          </cell>
        </row>
        <row r="28">
          <cell r="M28">
            <v>2000</v>
          </cell>
          <cell r="S28">
            <v>0.98248339072318014</v>
          </cell>
          <cell r="T28">
            <v>3.590881089881304E-6</v>
          </cell>
        </row>
        <row r="29">
          <cell r="M29">
            <v>3500</v>
          </cell>
          <cell r="S29">
            <v>0.96741358126484966</v>
          </cell>
          <cell r="T29">
            <v>7.1954405395406175E-6</v>
          </cell>
        </row>
        <row r="30">
          <cell r="M30">
            <v>6000</v>
          </cell>
          <cell r="S30">
            <v>0.92757740090039131</v>
          </cell>
          <cell r="T30">
            <v>1.2597394585537316E-5</v>
          </cell>
        </row>
        <row r="31">
          <cell r="M31">
            <v>10000</v>
          </cell>
          <cell r="S31">
            <v>0.84069012014473887</v>
          </cell>
          <cell r="T31">
            <v>2.1598480160645872E-5</v>
          </cell>
        </row>
        <row r="32">
          <cell r="M32">
            <v>20000</v>
          </cell>
          <cell r="S32">
            <v>0.62026214564349313</v>
          </cell>
          <cell r="T32">
            <v>3.5999088073343397E-5</v>
          </cell>
        </row>
        <row r="33">
          <cell r="M33">
            <v>35000</v>
          </cell>
          <cell r="S33">
            <v>0.41322923118739496</v>
          </cell>
          <cell r="T33">
            <v>7.1999543982636185E-5</v>
          </cell>
        </row>
        <row r="34">
          <cell r="M34">
            <v>60000</v>
          </cell>
          <cell r="S34">
            <v>0.25622206372605066</v>
          </cell>
          <cell r="T34">
            <v>1.2599973933361065E-4</v>
          </cell>
        </row>
        <row r="35">
          <cell r="M35">
            <v>100000</v>
          </cell>
          <cell r="S35">
            <v>0.1571376753057164</v>
          </cell>
          <cell r="T35">
            <v>2.1599984780120145E-4</v>
          </cell>
        </row>
        <row r="36">
          <cell r="M36">
            <v>200000</v>
          </cell>
          <cell r="S36">
            <v>7.9321675307722064E-2</v>
          </cell>
          <cell r="T36">
            <v>3.5999990844619745E-4</v>
          </cell>
        </row>
        <row r="37">
          <cell r="M37">
            <v>350000</v>
          </cell>
          <cell r="S37">
            <v>4.5424956759296579E-2</v>
          </cell>
          <cell r="T37">
            <v>-90</v>
          </cell>
        </row>
        <row r="38">
          <cell r="M38">
            <v>600000</v>
          </cell>
          <cell r="S38">
            <v>2.651630915918974E-2</v>
          </cell>
          <cell r="T38">
            <v>-90</v>
          </cell>
        </row>
        <row r="39">
          <cell r="M39">
            <v>1000000</v>
          </cell>
          <cell r="S39">
            <v>1.5913438428387289E-2</v>
          </cell>
          <cell r="T39">
            <v>-90</v>
          </cell>
        </row>
      </sheetData>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6" sqref="D36"/>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DAE0B-2CF5-4BF8-95F3-40471DFABED8}">
  <dimension ref="A1:Y39"/>
  <sheetViews>
    <sheetView showGridLines="0" tabSelected="1" view="pageBreakPreview" zoomScaleNormal="100" zoomScaleSheetLayoutView="100" workbookViewId="0">
      <selection activeCell="V15" sqref="V15:W15"/>
    </sheetView>
  </sheetViews>
  <sheetFormatPr defaultColWidth="7.19921875" defaultRowHeight="15.75"/>
  <cols>
    <col min="1" max="1" width="2.09765625" style="5" customWidth="1"/>
    <col min="2" max="3" width="2.09765625" style="4" customWidth="1"/>
    <col min="4" max="8" width="6.5" style="4" customWidth="1"/>
    <col min="9" max="9" width="7" style="4" customWidth="1"/>
    <col min="10" max="12" width="6.5" style="4" customWidth="1"/>
    <col min="13" max="13" width="6.8984375" style="4" customWidth="1"/>
    <col min="14" max="14" width="7.296875" style="4" customWidth="1"/>
    <col min="15" max="15" width="9.09765625" style="4" customWidth="1"/>
    <col min="16" max="16" width="7.296875" style="4" customWidth="1"/>
    <col min="17" max="18" width="7.19921875" style="4"/>
    <col min="19" max="19" width="8.3984375" style="4" bestFit="1" customWidth="1"/>
    <col min="20" max="20" width="7.19921875" style="4"/>
    <col min="21" max="21" width="0.796875" style="4" customWidth="1"/>
    <col min="22" max="16384" width="7.19921875" style="4"/>
  </cols>
  <sheetData>
    <row r="1" spans="1:25">
      <c r="A1" s="3" t="s">
        <v>21</v>
      </c>
      <c r="E1" s="4" t="s">
        <v>22</v>
      </c>
    </row>
    <row r="2" spans="1:25">
      <c r="A2" s="4"/>
      <c r="B2" s="2" t="s">
        <v>3</v>
      </c>
    </row>
    <row r="3" spans="1:25">
      <c r="A3" s="4"/>
    </row>
    <row r="11" spans="1:25">
      <c r="X11" s="7"/>
      <c r="Y11" s="4" t="s">
        <v>7</v>
      </c>
    </row>
    <row r="12" spans="1:25">
      <c r="X12" s="9"/>
      <c r="Y12" s="4" t="s">
        <v>8</v>
      </c>
    </row>
    <row r="14" spans="1:25">
      <c r="M14" s="10" t="s">
        <v>9</v>
      </c>
      <c r="N14" s="10" t="s">
        <v>10</v>
      </c>
      <c r="O14" s="6" t="s">
        <v>12</v>
      </c>
      <c r="P14" s="6" t="s">
        <v>11</v>
      </c>
      <c r="Q14" s="6" t="s">
        <v>19</v>
      </c>
      <c r="R14" s="6" t="s">
        <v>18</v>
      </c>
      <c r="S14" s="10" t="s">
        <v>20</v>
      </c>
      <c r="T14" s="6" t="s">
        <v>13</v>
      </c>
      <c r="V14" s="10" t="s">
        <v>14</v>
      </c>
      <c r="W14" s="10" t="s">
        <v>15</v>
      </c>
      <c r="X14" s="10" t="s">
        <v>16</v>
      </c>
      <c r="Y14" s="10" t="s">
        <v>17</v>
      </c>
    </row>
    <row r="15" spans="1:25">
      <c r="M15" s="11">
        <v>1</v>
      </c>
      <c r="N15" s="12">
        <f>2*PI()*M15</f>
        <v>6.2831853071795862</v>
      </c>
      <c r="O15" s="11">
        <f>10^-5</f>
        <v>1.0000000000000001E-5</v>
      </c>
      <c r="P15" s="11">
        <v>1000</v>
      </c>
      <c r="Q15" s="11">
        <f>10^-7</f>
        <v>9.9999999999999995E-8</v>
      </c>
      <c r="R15" s="11">
        <v>100</v>
      </c>
      <c r="S15" s="13">
        <f t="shared" ref="S15:S39" si="0">(N15/(Q15*R15*SQRT(N15^2*(1/P15/O15+1/O15/R15+1/R15/Q15)^2+(1/P15/O15/R15/Q15-N15^2)^2)))</f>
        <v>6.270571332750563E-2</v>
      </c>
      <c r="T15" s="13">
        <f>180/PI()*ATAN2(N18*(O18*P18+Q18*(P18+R18)),O18*Q18*P18*R18*N18^2-1)</f>
        <v>-69.13354385173642</v>
      </c>
      <c r="V15" s="14">
        <v>1</v>
      </c>
      <c r="W15" s="14">
        <v>0</v>
      </c>
      <c r="X15" s="15">
        <f t="shared" ref="X15:X39" si="1">S15*(V15-W15)+W15</f>
        <v>6.270571332750563E-2</v>
      </c>
      <c r="Y15" s="8">
        <f>20*LOG10(S15)</f>
        <v>-24.053857746841075</v>
      </c>
    </row>
    <row r="16" spans="1:25">
      <c r="M16" s="11">
        <v>2</v>
      </c>
      <c r="N16" s="12">
        <f>2*PI()*M16</f>
        <v>12.566370614359172</v>
      </c>
      <c r="O16" s="8">
        <f t="shared" ref="O16:R31" si="2">O15</f>
        <v>1.0000000000000001E-5</v>
      </c>
      <c r="P16" s="8">
        <f>P15</f>
        <v>1000</v>
      </c>
      <c r="Q16" s="8">
        <f>Q15</f>
        <v>9.9999999999999995E-8</v>
      </c>
      <c r="R16" s="8">
        <f>R15</f>
        <v>100</v>
      </c>
      <c r="S16" s="13">
        <f t="shared" si="0"/>
        <v>0.12466360812288904</v>
      </c>
      <c r="T16" s="13">
        <f>180/PI()*ATAN2(N19*(O19*P19+Q19*(P19+R19)),O19*Q19*P19*R19*N19^2-1)</f>
        <v>-57.564820570891186</v>
      </c>
      <c r="V16" s="16">
        <f t="shared" ref="V16:W31" si="3">V15</f>
        <v>1</v>
      </c>
      <c r="W16" s="16">
        <f t="shared" si="3"/>
        <v>0</v>
      </c>
      <c r="X16" s="15">
        <f t="shared" si="1"/>
        <v>0.12466360812288904</v>
      </c>
      <c r="Y16" s="8">
        <f t="shared" ref="Y16:Y39" si="4">20*LOG10(S16)</f>
        <v>-18.085206150647778</v>
      </c>
    </row>
    <row r="17" spans="13:25">
      <c r="M17" s="11">
        <v>3.5</v>
      </c>
      <c r="N17" s="12">
        <f>2*PI()*M17</f>
        <v>21.991148575128552</v>
      </c>
      <c r="O17" s="8">
        <f t="shared" si="2"/>
        <v>1.0000000000000001E-5</v>
      </c>
      <c r="P17" s="8">
        <f t="shared" si="2"/>
        <v>1000</v>
      </c>
      <c r="Q17" s="8">
        <f t="shared" si="2"/>
        <v>9.9999999999999995E-8</v>
      </c>
      <c r="R17" s="8">
        <f t="shared" si="2"/>
        <v>100</v>
      </c>
      <c r="S17" s="13">
        <f t="shared" si="0"/>
        <v>0.21467971593327639</v>
      </c>
      <c r="T17" s="13">
        <f>180/PI()*ATAN2(N20*(O20*P20+Q20*(P20+R20)),O20*Q20*P20*R20*N20^2-1)</f>
        <v>-38.162865387027374</v>
      </c>
      <c r="V17" s="16">
        <f t="shared" si="3"/>
        <v>1</v>
      </c>
      <c r="W17" s="16">
        <f t="shared" si="3"/>
        <v>0</v>
      </c>
      <c r="X17" s="15">
        <f t="shared" si="1"/>
        <v>0.21467971593327639</v>
      </c>
      <c r="Y17" s="8">
        <f t="shared" si="4"/>
        <v>-13.364179760963708</v>
      </c>
    </row>
    <row r="18" spans="13:25">
      <c r="M18" s="11">
        <v>6</v>
      </c>
      <c r="N18" s="12">
        <f t="shared" ref="N18:N39" si="5">2*PI()*M18</f>
        <v>37.699111843077517</v>
      </c>
      <c r="O18" s="8">
        <f t="shared" si="2"/>
        <v>1.0000000000000001E-5</v>
      </c>
      <c r="P18" s="8">
        <f t="shared" si="2"/>
        <v>1000</v>
      </c>
      <c r="Q18" s="8">
        <f t="shared" si="2"/>
        <v>9.9999999999999995E-8</v>
      </c>
      <c r="R18" s="8">
        <f t="shared" si="2"/>
        <v>100</v>
      </c>
      <c r="S18" s="13">
        <f t="shared" si="0"/>
        <v>0.3523155366879962</v>
      </c>
      <c r="T18" s="13">
        <f>180/PI()*ATAN2(N21*(O21*P21+Q21*(P21+R21)),O21*Q21*P21*R21*N21^2-1)</f>
        <v>-24.113558182240084</v>
      </c>
      <c r="V18" s="16">
        <f t="shared" si="3"/>
        <v>1</v>
      </c>
      <c r="W18" s="16">
        <f t="shared" si="3"/>
        <v>0</v>
      </c>
      <c r="X18" s="15">
        <f t="shared" si="1"/>
        <v>0.3523155366879962</v>
      </c>
      <c r="Y18" s="8">
        <f t="shared" si="4"/>
        <v>-9.0613640907274977</v>
      </c>
    </row>
    <row r="19" spans="13:25">
      <c r="M19" s="11">
        <v>10</v>
      </c>
      <c r="N19" s="12">
        <f t="shared" si="5"/>
        <v>62.831853071795862</v>
      </c>
      <c r="O19" s="8">
        <f t="shared" si="2"/>
        <v>1.0000000000000001E-5</v>
      </c>
      <c r="P19" s="8">
        <f t="shared" si="2"/>
        <v>1000</v>
      </c>
      <c r="Q19" s="8">
        <f t="shared" si="2"/>
        <v>9.9999999999999995E-8</v>
      </c>
      <c r="R19" s="8">
        <f t="shared" si="2"/>
        <v>100</v>
      </c>
      <c r="S19" s="13">
        <f t="shared" si="0"/>
        <v>0.53050950410097941</v>
      </c>
      <c r="T19" s="13">
        <f t="shared" ref="T19:T39" si="6">180/PI()*ATAN2(N22*(O22*Q22+P22*(Q22+R22)),O22*P22*Q22*R22*N22^2-1)</f>
        <v>-1.498217753136849E-6</v>
      </c>
      <c r="V19" s="16">
        <f t="shared" si="3"/>
        <v>1</v>
      </c>
      <c r="W19" s="16">
        <f t="shared" si="3"/>
        <v>0</v>
      </c>
      <c r="X19" s="15">
        <f t="shared" si="1"/>
        <v>0.53050950410097941</v>
      </c>
      <c r="Y19" s="8">
        <f t="shared" si="4"/>
        <v>-5.5061366257659969</v>
      </c>
    </row>
    <row r="20" spans="13:25">
      <c r="M20" s="11">
        <v>20</v>
      </c>
      <c r="N20" s="12">
        <f t="shared" si="5"/>
        <v>125.66370614359172</v>
      </c>
      <c r="O20" s="8">
        <f t="shared" si="2"/>
        <v>1.0000000000000001E-5</v>
      </c>
      <c r="P20" s="8">
        <f t="shared" si="2"/>
        <v>1000</v>
      </c>
      <c r="Q20" s="8">
        <f t="shared" si="2"/>
        <v>9.9999999999999995E-8</v>
      </c>
      <c r="R20" s="8">
        <f t="shared" si="2"/>
        <v>100</v>
      </c>
      <c r="S20" s="13">
        <f t="shared" si="0"/>
        <v>0.77770280091345723</v>
      </c>
      <c r="T20" s="13">
        <f t="shared" si="6"/>
        <v>-8.7589065190514938E-7</v>
      </c>
      <c r="V20" s="16">
        <f t="shared" si="3"/>
        <v>1</v>
      </c>
      <c r="W20" s="16">
        <f t="shared" si="3"/>
        <v>0</v>
      </c>
      <c r="X20" s="15">
        <f t="shared" si="1"/>
        <v>0.77770280091345723</v>
      </c>
      <c r="Y20" s="8">
        <f t="shared" si="4"/>
        <v>-2.1837267384217935</v>
      </c>
    </row>
    <row r="21" spans="13:25">
      <c r="M21" s="11">
        <v>35</v>
      </c>
      <c r="N21" s="12">
        <f t="shared" si="5"/>
        <v>219.91148575128551</v>
      </c>
      <c r="O21" s="8">
        <f t="shared" si="2"/>
        <v>1.0000000000000001E-5</v>
      </c>
      <c r="P21" s="8">
        <f t="shared" si="2"/>
        <v>1000</v>
      </c>
      <c r="Q21" s="8">
        <f t="shared" si="2"/>
        <v>9.9999999999999995E-8</v>
      </c>
      <c r="R21" s="8">
        <f t="shared" si="2"/>
        <v>100</v>
      </c>
      <c r="S21" s="13">
        <f t="shared" si="0"/>
        <v>0.90280665324458254</v>
      </c>
      <c r="T21" s="13">
        <f t="shared" si="6"/>
        <v>-3.8394532600657465E-7</v>
      </c>
      <c r="V21" s="16">
        <f t="shared" si="3"/>
        <v>1</v>
      </c>
      <c r="W21" s="16">
        <f t="shared" si="3"/>
        <v>0</v>
      </c>
      <c r="X21" s="15">
        <f t="shared" si="1"/>
        <v>0.90280665324458254</v>
      </c>
      <c r="Y21" s="8">
        <f t="shared" si="4"/>
        <v>-0.88810498088059497</v>
      </c>
    </row>
    <row r="22" spans="13:25">
      <c r="M22" s="11">
        <v>60</v>
      </c>
      <c r="N22" s="12">
        <f t="shared" si="5"/>
        <v>376.99111843077515</v>
      </c>
      <c r="O22" s="8">
        <f t="shared" si="2"/>
        <v>1.0000000000000001E-5</v>
      </c>
      <c r="P22" s="8">
        <f t="shared" si="2"/>
        <v>1000</v>
      </c>
      <c r="Q22" s="8">
        <f t="shared" si="2"/>
        <v>9.9999999999999995E-8</v>
      </c>
      <c r="R22" s="8">
        <f t="shared" si="2"/>
        <v>100</v>
      </c>
      <c r="S22" s="13">
        <f t="shared" si="0"/>
        <v>0.95760792924648341</v>
      </c>
      <c r="T22" s="13">
        <f t="shared" si="6"/>
        <v>-1.3454018637432842E-7</v>
      </c>
      <c r="V22" s="16">
        <f t="shared" si="3"/>
        <v>1</v>
      </c>
      <c r="W22" s="16">
        <f t="shared" si="3"/>
        <v>0</v>
      </c>
      <c r="X22" s="15">
        <f t="shared" si="1"/>
        <v>0.95760792924648341</v>
      </c>
      <c r="Y22" s="8">
        <f t="shared" si="4"/>
        <v>-0.37624533027568263</v>
      </c>
    </row>
    <row r="23" spans="13:25">
      <c r="M23" s="11">
        <v>100</v>
      </c>
      <c r="N23" s="12">
        <f t="shared" si="5"/>
        <v>628.31853071795865</v>
      </c>
      <c r="O23" s="8">
        <f t="shared" si="2"/>
        <v>1.0000000000000001E-5</v>
      </c>
      <c r="P23" s="8">
        <f t="shared" si="2"/>
        <v>1000</v>
      </c>
      <c r="Q23" s="8">
        <f t="shared" si="2"/>
        <v>9.9999999999999995E-8</v>
      </c>
      <c r="R23" s="8">
        <f t="shared" si="2"/>
        <v>100</v>
      </c>
      <c r="S23" s="13">
        <f t="shared" si="0"/>
        <v>0.97800234828791388</v>
      </c>
      <c r="T23" s="13">
        <f t="shared" si="6"/>
        <v>6.4018224472475127E-8</v>
      </c>
      <c r="V23" s="16">
        <f t="shared" si="3"/>
        <v>1</v>
      </c>
      <c r="W23" s="16">
        <f t="shared" si="3"/>
        <v>0</v>
      </c>
      <c r="X23" s="15">
        <f t="shared" si="1"/>
        <v>0.97800234828791388</v>
      </c>
      <c r="Y23" s="8">
        <f t="shared" si="4"/>
        <v>-0.19320204847581302</v>
      </c>
    </row>
    <row r="24" spans="13:25">
      <c r="M24" s="11">
        <v>200</v>
      </c>
      <c r="N24" s="12">
        <f t="shared" si="5"/>
        <v>1256.6370614359173</v>
      </c>
      <c r="O24" s="8">
        <f t="shared" si="2"/>
        <v>1.0000000000000001E-5</v>
      </c>
      <c r="P24" s="8">
        <f t="shared" si="2"/>
        <v>1000</v>
      </c>
      <c r="Q24" s="8">
        <f t="shared" si="2"/>
        <v>9.9999999999999995E-8</v>
      </c>
      <c r="R24" s="8">
        <f t="shared" si="2"/>
        <v>100</v>
      </c>
      <c r="S24" s="13">
        <f t="shared" si="0"/>
        <v>0.98695406511261285</v>
      </c>
      <c r="T24" s="13">
        <f t="shared" si="6"/>
        <v>2.6881093445308511E-7</v>
      </c>
      <c r="V24" s="16">
        <f t="shared" si="3"/>
        <v>1</v>
      </c>
      <c r="W24" s="16">
        <f t="shared" si="3"/>
        <v>0</v>
      </c>
      <c r="X24" s="15">
        <f t="shared" si="1"/>
        <v>0.98695406511261285</v>
      </c>
      <c r="Y24" s="8">
        <f t="shared" si="4"/>
        <v>-0.11406119650294966</v>
      </c>
    </row>
    <row r="25" spans="13:25">
      <c r="M25" s="11">
        <v>350</v>
      </c>
      <c r="N25" s="12">
        <f t="shared" si="5"/>
        <v>2199.114857512855</v>
      </c>
      <c r="O25" s="8">
        <f t="shared" si="2"/>
        <v>1.0000000000000001E-5</v>
      </c>
      <c r="P25" s="8">
        <f t="shared" si="2"/>
        <v>1000</v>
      </c>
      <c r="Q25" s="8">
        <f t="shared" si="2"/>
        <v>9.9999999999999995E-8</v>
      </c>
      <c r="R25" s="8">
        <f t="shared" si="2"/>
        <v>100</v>
      </c>
      <c r="S25" s="13">
        <f t="shared" si="0"/>
        <v>0.98885299782727842</v>
      </c>
      <c r="T25" s="13">
        <f t="shared" si="6"/>
        <v>6.7440546668654274E-7</v>
      </c>
      <c r="V25" s="16">
        <f t="shared" si="3"/>
        <v>1</v>
      </c>
      <c r="W25" s="16">
        <f t="shared" si="3"/>
        <v>0</v>
      </c>
      <c r="X25" s="15">
        <f t="shared" si="1"/>
        <v>0.98885299782727842</v>
      </c>
      <c r="Y25" s="8">
        <f t="shared" si="4"/>
        <v>-9.7365310171189032E-2</v>
      </c>
    </row>
    <row r="26" spans="13:25">
      <c r="M26" s="11">
        <v>600</v>
      </c>
      <c r="N26" s="12">
        <f t="shared" si="5"/>
        <v>3769.9111843077517</v>
      </c>
      <c r="O26" s="8">
        <f t="shared" si="2"/>
        <v>1.0000000000000001E-5</v>
      </c>
      <c r="P26" s="8">
        <f t="shared" si="2"/>
        <v>1000</v>
      </c>
      <c r="Q26" s="8">
        <f t="shared" si="2"/>
        <v>9.9999999999999995E-8</v>
      </c>
      <c r="R26" s="8">
        <f t="shared" si="2"/>
        <v>100</v>
      </c>
      <c r="S26" s="13">
        <f t="shared" si="0"/>
        <v>0.98905928323089209</v>
      </c>
      <c r="T26" s="13">
        <f t="shared" si="6"/>
        <v>1.2339459801151671E-6</v>
      </c>
      <c r="V26" s="16">
        <f t="shared" si="3"/>
        <v>1</v>
      </c>
      <c r="W26" s="16">
        <f t="shared" si="3"/>
        <v>0</v>
      </c>
      <c r="X26" s="15">
        <f t="shared" si="1"/>
        <v>0.98905928323089209</v>
      </c>
      <c r="Y26" s="8">
        <f t="shared" si="4"/>
        <v>-9.5553528856731518E-2</v>
      </c>
    </row>
    <row r="27" spans="13:25">
      <c r="M27" s="11">
        <v>1000</v>
      </c>
      <c r="N27" s="12">
        <f t="shared" si="5"/>
        <v>6283.1853071795858</v>
      </c>
      <c r="O27" s="8">
        <f t="shared" si="2"/>
        <v>1.0000000000000001E-5</v>
      </c>
      <c r="P27" s="8">
        <f t="shared" si="2"/>
        <v>1000</v>
      </c>
      <c r="Q27" s="8">
        <f t="shared" si="2"/>
        <v>9.9999999999999995E-8</v>
      </c>
      <c r="R27" s="8">
        <f t="shared" si="2"/>
        <v>100</v>
      </c>
      <c r="S27" s="13">
        <f t="shared" si="0"/>
        <v>0.98805636249886042</v>
      </c>
      <c r="T27" s="13">
        <f t="shared" si="6"/>
        <v>2.1448018203088464E-6</v>
      </c>
      <c r="V27" s="16">
        <f t="shared" si="3"/>
        <v>1</v>
      </c>
      <c r="W27" s="16">
        <f t="shared" si="3"/>
        <v>0</v>
      </c>
      <c r="X27" s="15">
        <f t="shared" si="1"/>
        <v>0.98805636249886042</v>
      </c>
      <c r="Y27" s="8">
        <f t="shared" si="4"/>
        <v>-0.10436561788162549</v>
      </c>
    </row>
    <row r="28" spans="13:25">
      <c r="M28" s="11">
        <v>2000</v>
      </c>
      <c r="N28" s="12">
        <f t="shared" si="5"/>
        <v>12566.370614359172</v>
      </c>
      <c r="O28" s="8">
        <f t="shared" si="2"/>
        <v>1.0000000000000001E-5</v>
      </c>
      <c r="P28" s="8">
        <f t="shared" si="2"/>
        <v>1000</v>
      </c>
      <c r="Q28" s="8">
        <f t="shared" si="2"/>
        <v>9.9999999999999995E-8</v>
      </c>
      <c r="R28" s="8">
        <f t="shared" si="2"/>
        <v>100</v>
      </c>
      <c r="S28" s="13">
        <f t="shared" si="0"/>
        <v>0.98248339072318014</v>
      </c>
      <c r="T28" s="13">
        <f t="shared" si="6"/>
        <v>3.590881089881304E-6</v>
      </c>
      <c r="V28" s="16">
        <f t="shared" si="3"/>
        <v>1</v>
      </c>
      <c r="W28" s="16">
        <f t="shared" si="3"/>
        <v>0</v>
      </c>
      <c r="X28" s="15">
        <f t="shared" si="1"/>
        <v>0.98248339072318014</v>
      </c>
      <c r="Y28" s="8">
        <f t="shared" si="4"/>
        <v>-0.15349565626685513</v>
      </c>
    </row>
    <row r="29" spans="13:25">
      <c r="M29" s="11">
        <v>3500</v>
      </c>
      <c r="N29" s="12">
        <f t="shared" si="5"/>
        <v>21991.148575128551</v>
      </c>
      <c r="O29" s="8">
        <f t="shared" si="2"/>
        <v>1.0000000000000001E-5</v>
      </c>
      <c r="P29" s="8">
        <f t="shared" si="2"/>
        <v>1000</v>
      </c>
      <c r="Q29" s="8">
        <f t="shared" si="2"/>
        <v>9.9999999999999995E-8</v>
      </c>
      <c r="R29" s="8">
        <f t="shared" si="2"/>
        <v>100</v>
      </c>
      <c r="S29" s="13">
        <f t="shared" si="0"/>
        <v>0.96741358126484966</v>
      </c>
      <c r="T29" s="13">
        <f t="shared" si="6"/>
        <v>7.1954405395406175E-6</v>
      </c>
      <c r="V29" s="16">
        <f t="shared" si="3"/>
        <v>1</v>
      </c>
      <c r="W29" s="16">
        <f t="shared" si="3"/>
        <v>0</v>
      </c>
      <c r="X29" s="15">
        <f t="shared" si="1"/>
        <v>0.96741358126484966</v>
      </c>
      <c r="Y29" s="8">
        <f t="shared" si="4"/>
        <v>-0.28775639917498103</v>
      </c>
    </row>
    <row r="30" spans="13:25">
      <c r="M30" s="11">
        <v>6000</v>
      </c>
      <c r="N30" s="12">
        <f t="shared" si="5"/>
        <v>37699.111843077517</v>
      </c>
      <c r="O30" s="8">
        <f t="shared" si="2"/>
        <v>1.0000000000000001E-5</v>
      </c>
      <c r="P30" s="8">
        <f t="shared" si="2"/>
        <v>1000</v>
      </c>
      <c r="Q30" s="8">
        <f t="shared" si="2"/>
        <v>9.9999999999999995E-8</v>
      </c>
      <c r="R30" s="8">
        <f t="shared" si="2"/>
        <v>100</v>
      </c>
      <c r="S30" s="13">
        <f t="shared" si="0"/>
        <v>0.92757740090039131</v>
      </c>
      <c r="T30" s="13">
        <f t="shared" si="6"/>
        <v>1.2597394585537316E-5</v>
      </c>
      <c r="V30" s="16">
        <f t="shared" si="3"/>
        <v>1</v>
      </c>
      <c r="W30" s="16">
        <f t="shared" si="3"/>
        <v>0</v>
      </c>
      <c r="X30" s="15">
        <f t="shared" si="1"/>
        <v>0.92757740090039131</v>
      </c>
      <c r="Y30" s="8">
        <f t="shared" si="4"/>
        <v>-0.65299681740837068</v>
      </c>
    </row>
    <row r="31" spans="13:25">
      <c r="M31" s="11">
        <v>10000</v>
      </c>
      <c r="N31" s="12">
        <f t="shared" si="5"/>
        <v>62831.853071795864</v>
      </c>
      <c r="O31" s="8">
        <f t="shared" si="2"/>
        <v>1.0000000000000001E-5</v>
      </c>
      <c r="P31" s="8">
        <f t="shared" si="2"/>
        <v>1000</v>
      </c>
      <c r="Q31" s="8">
        <f t="shared" si="2"/>
        <v>9.9999999999999995E-8</v>
      </c>
      <c r="R31" s="8">
        <f t="shared" si="2"/>
        <v>100</v>
      </c>
      <c r="S31" s="13">
        <f t="shared" si="0"/>
        <v>0.84069012014473887</v>
      </c>
      <c r="T31" s="13">
        <f t="shared" si="6"/>
        <v>2.1598480160645872E-5</v>
      </c>
      <c r="V31" s="16">
        <f t="shared" si="3"/>
        <v>1</v>
      </c>
      <c r="W31" s="16">
        <f t="shared" si="3"/>
        <v>0</v>
      </c>
      <c r="X31" s="15">
        <f t="shared" si="1"/>
        <v>0.84069012014473887</v>
      </c>
      <c r="Y31" s="8">
        <f t="shared" si="4"/>
        <v>-1.5072811283032161</v>
      </c>
    </row>
    <row r="32" spans="13:25">
      <c r="M32" s="11">
        <v>20000</v>
      </c>
      <c r="N32" s="12">
        <f t="shared" si="5"/>
        <v>125663.70614359173</v>
      </c>
      <c r="O32" s="8">
        <f t="shared" ref="O32:R39" si="7">O31</f>
        <v>1.0000000000000001E-5</v>
      </c>
      <c r="P32" s="8">
        <f t="shared" si="7"/>
        <v>1000</v>
      </c>
      <c r="Q32" s="8">
        <f t="shared" si="7"/>
        <v>9.9999999999999995E-8</v>
      </c>
      <c r="R32" s="8">
        <f t="shared" si="7"/>
        <v>100</v>
      </c>
      <c r="S32" s="13">
        <f t="shared" si="0"/>
        <v>0.62026214564349313</v>
      </c>
      <c r="T32" s="13">
        <f t="shared" si="6"/>
        <v>3.5999088073343397E-5</v>
      </c>
      <c r="V32" s="16">
        <f t="shared" ref="V32:W39" si="8">V31</f>
        <v>1</v>
      </c>
      <c r="W32" s="16">
        <f t="shared" si="8"/>
        <v>0</v>
      </c>
      <c r="X32" s="15">
        <f t="shared" si="1"/>
        <v>0.62026214564349313</v>
      </c>
      <c r="Y32" s="8">
        <f t="shared" si="4"/>
        <v>-4.1484944569778994</v>
      </c>
    </row>
    <row r="33" spans="13:25">
      <c r="M33" s="11">
        <v>35000</v>
      </c>
      <c r="N33" s="12">
        <f t="shared" si="5"/>
        <v>219911.48575128551</v>
      </c>
      <c r="O33" s="8">
        <f t="shared" si="7"/>
        <v>1.0000000000000001E-5</v>
      </c>
      <c r="P33" s="8">
        <f t="shared" si="7"/>
        <v>1000</v>
      </c>
      <c r="Q33" s="8">
        <f t="shared" si="7"/>
        <v>9.9999999999999995E-8</v>
      </c>
      <c r="R33" s="8">
        <f t="shared" si="7"/>
        <v>100</v>
      </c>
      <c r="S33" s="13">
        <f t="shared" si="0"/>
        <v>0.41322923118739496</v>
      </c>
      <c r="T33" s="13">
        <f t="shared" si="6"/>
        <v>7.1999543982636185E-5</v>
      </c>
      <c r="V33" s="16">
        <f t="shared" si="8"/>
        <v>1</v>
      </c>
      <c r="W33" s="16">
        <f t="shared" si="8"/>
        <v>0</v>
      </c>
      <c r="X33" s="15">
        <f t="shared" si="1"/>
        <v>0.41322923118739496</v>
      </c>
      <c r="Y33" s="8">
        <f t="shared" si="4"/>
        <v>-7.6761792951120222</v>
      </c>
    </row>
    <row r="34" spans="13:25">
      <c r="M34" s="11">
        <v>60000</v>
      </c>
      <c r="N34" s="12">
        <f t="shared" si="5"/>
        <v>376991.11843077518</v>
      </c>
      <c r="O34" s="8">
        <f t="shared" si="7"/>
        <v>1.0000000000000001E-5</v>
      </c>
      <c r="P34" s="8">
        <f t="shared" si="7"/>
        <v>1000</v>
      </c>
      <c r="Q34" s="8">
        <f t="shared" si="7"/>
        <v>9.9999999999999995E-8</v>
      </c>
      <c r="R34" s="8">
        <f t="shared" si="7"/>
        <v>100</v>
      </c>
      <c r="S34" s="13">
        <f t="shared" si="0"/>
        <v>0.25622206372605066</v>
      </c>
      <c r="T34" s="13">
        <f t="shared" si="6"/>
        <v>1.2599973933361065E-4</v>
      </c>
      <c r="V34" s="16">
        <f t="shared" si="8"/>
        <v>1</v>
      </c>
      <c r="W34" s="16">
        <f t="shared" si="8"/>
        <v>0</v>
      </c>
      <c r="X34" s="15">
        <f t="shared" si="1"/>
        <v>0.25622206372605066</v>
      </c>
      <c r="Y34" s="8">
        <f t="shared" si="4"/>
        <v>-11.827669502607741</v>
      </c>
    </row>
    <row r="35" spans="13:25">
      <c r="M35" s="11">
        <v>100000</v>
      </c>
      <c r="N35" s="12">
        <f t="shared" si="5"/>
        <v>628318.53071795858</v>
      </c>
      <c r="O35" s="8">
        <f t="shared" si="7"/>
        <v>1.0000000000000001E-5</v>
      </c>
      <c r="P35" s="8">
        <f t="shared" si="7"/>
        <v>1000</v>
      </c>
      <c r="Q35" s="8">
        <f t="shared" si="7"/>
        <v>9.9999999999999995E-8</v>
      </c>
      <c r="R35" s="8">
        <f t="shared" si="7"/>
        <v>100</v>
      </c>
      <c r="S35" s="13">
        <f t="shared" si="0"/>
        <v>0.1571376753057164</v>
      </c>
      <c r="T35" s="13">
        <f t="shared" si="6"/>
        <v>2.1599984780120145E-4</v>
      </c>
      <c r="V35" s="16">
        <f t="shared" si="8"/>
        <v>1</v>
      </c>
      <c r="W35" s="16">
        <f t="shared" si="8"/>
        <v>0</v>
      </c>
      <c r="X35" s="15">
        <f t="shared" si="1"/>
        <v>0.1571376753057164</v>
      </c>
      <c r="Y35" s="8">
        <f t="shared" si="4"/>
        <v>-16.074393521896489</v>
      </c>
    </row>
    <row r="36" spans="13:25">
      <c r="M36" s="11">
        <v>200000</v>
      </c>
      <c r="N36" s="12">
        <f t="shared" si="5"/>
        <v>1256637.0614359172</v>
      </c>
      <c r="O36" s="8">
        <f t="shared" si="7"/>
        <v>1.0000000000000001E-5</v>
      </c>
      <c r="P36" s="8">
        <f t="shared" si="7"/>
        <v>1000</v>
      </c>
      <c r="Q36" s="8">
        <f t="shared" si="7"/>
        <v>9.9999999999999995E-8</v>
      </c>
      <c r="R36" s="8">
        <f t="shared" si="7"/>
        <v>100</v>
      </c>
      <c r="S36" s="13">
        <f t="shared" si="0"/>
        <v>7.9321675307722064E-2</v>
      </c>
      <c r="T36" s="13">
        <f t="shared" si="6"/>
        <v>3.5999990844619745E-4</v>
      </c>
      <c r="V36" s="16">
        <f t="shared" si="8"/>
        <v>1</v>
      </c>
      <c r="W36" s="16">
        <f t="shared" si="8"/>
        <v>0</v>
      </c>
      <c r="X36" s="15">
        <f t="shared" si="1"/>
        <v>7.9321675307722064E-2</v>
      </c>
      <c r="Y36" s="8">
        <f t="shared" si="4"/>
        <v>-22.012162437691796</v>
      </c>
    </row>
    <row r="37" spans="13:25">
      <c r="M37" s="11">
        <v>350000</v>
      </c>
      <c r="N37" s="12">
        <f t="shared" si="5"/>
        <v>2199114.857512855</v>
      </c>
      <c r="O37" s="8">
        <f t="shared" si="7"/>
        <v>1.0000000000000001E-5</v>
      </c>
      <c r="P37" s="8">
        <f t="shared" si="7"/>
        <v>1000</v>
      </c>
      <c r="Q37" s="8">
        <f t="shared" si="7"/>
        <v>9.9999999999999995E-8</v>
      </c>
      <c r="R37" s="8">
        <f t="shared" si="7"/>
        <v>100</v>
      </c>
      <c r="S37" s="13">
        <f t="shared" si="0"/>
        <v>4.5424956759296579E-2</v>
      </c>
      <c r="T37" s="13">
        <f t="shared" si="6"/>
        <v>-90</v>
      </c>
      <c r="V37" s="16">
        <f t="shared" si="8"/>
        <v>1</v>
      </c>
      <c r="W37" s="16">
        <f t="shared" si="8"/>
        <v>0</v>
      </c>
      <c r="X37" s="15">
        <f t="shared" si="1"/>
        <v>4.5424956759296579E-2</v>
      </c>
      <c r="Y37" s="8">
        <f t="shared" si="4"/>
        <v>-26.854109548624354</v>
      </c>
    </row>
    <row r="38" spans="13:25">
      <c r="M38" s="11">
        <v>600000</v>
      </c>
      <c r="N38" s="12">
        <f t="shared" si="5"/>
        <v>3769911.1843077517</v>
      </c>
      <c r="O38" s="8">
        <f t="shared" si="7"/>
        <v>1.0000000000000001E-5</v>
      </c>
      <c r="P38" s="8">
        <f t="shared" si="7"/>
        <v>1000</v>
      </c>
      <c r="Q38" s="8">
        <f t="shared" si="7"/>
        <v>9.9999999999999995E-8</v>
      </c>
      <c r="R38" s="8">
        <f t="shared" si="7"/>
        <v>100</v>
      </c>
      <c r="S38" s="13">
        <f t="shared" si="0"/>
        <v>2.651630915918974E-2</v>
      </c>
      <c r="T38" s="13">
        <f t="shared" si="6"/>
        <v>-90</v>
      </c>
      <c r="V38" s="16">
        <f t="shared" si="8"/>
        <v>1</v>
      </c>
      <c r="W38" s="16">
        <f t="shared" si="8"/>
        <v>0</v>
      </c>
      <c r="X38" s="15">
        <f t="shared" si="1"/>
        <v>2.651630915918974E-2</v>
      </c>
      <c r="Y38" s="8">
        <f t="shared" si="4"/>
        <v>-31.52973852189735</v>
      </c>
    </row>
    <row r="39" spans="13:25">
      <c r="M39" s="11">
        <v>1000000</v>
      </c>
      <c r="N39" s="12">
        <f t="shared" si="5"/>
        <v>6283185.307179586</v>
      </c>
      <c r="O39" s="8">
        <f t="shared" si="7"/>
        <v>1.0000000000000001E-5</v>
      </c>
      <c r="P39" s="8">
        <f t="shared" si="7"/>
        <v>1000</v>
      </c>
      <c r="Q39" s="8">
        <f t="shared" si="7"/>
        <v>9.9999999999999995E-8</v>
      </c>
      <c r="R39" s="8">
        <f t="shared" si="7"/>
        <v>100</v>
      </c>
      <c r="S39" s="13">
        <f t="shared" si="0"/>
        <v>1.5913438428387289E-2</v>
      </c>
      <c r="T39" s="13">
        <f t="shared" si="6"/>
        <v>-90</v>
      </c>
      <c r="V39" s="16">
        <f t="shared" si="8"/>
        <v>1</v>
      </c>
      <c r="W39" s="16">
        <f t="shared" si="8"/>
        <v>0</v>
      </c>
      <c r="X39" s="15">
        <f t="shared" si="1"/>
        <v>1.5913438428387289E-2</v>
      </c>
      <c r="Y39" s="8">
        <f t="shared" si="4"/>
        <v>-35.964719437696637</v>
      </c>
    </row>
  </sheetData>
  <hyperlinks>
    <hyperlink ref="B2" r:id="rId1" xr:uid="{9A37D12B-C29D-438A-B28C-7B48BB929618}"/>
  </hyperlinks>
  <pageMargins left="0.75" right="0.75" top="1" bottom="1" header="0.51200000000000001" footer="0.51200000000000001"/>
  <pageSetup paperSize="9" scale="4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RC BPF 1次</vt:lpstr>
      <vt:lpstr>'RC BPF 1次'!Print_Area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2024-03-04T03:07:24Z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2024-03-04T03:01:17Z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ab7c75a0-b19d-4ce1-9c1c-84ee1f06deb7</vt:lpwstr>
  </property>
  <property fmtid="{D5CDD505-2E9C-101B-9397-08002B2CF9AE}" pid="8" name="MSIP_Label_defa4170-0d19-0005-0004-bc88714345d2_ContentBits">
    <vt:lpwstr>0</vt:lpwstr>
  </property>
</Properties>
</file>