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3CF0994B-063B-4D22-A8CF-A813844A4B1B}" xr6:coauthVersionLast="47" xr6:coauthVersionMax="47" xr10:uidLastSave="{00000000-0000-0000-0000-000000000000}"/>
  <bookViews>
    <workbookView xWindow="6555" yWindow="900" windowWidth="18510" windowHeight="13335" activeTab="1" xr2:uid="{3CC913CB-6270-4F6D-BDE6-B73CFCAC55A3}"/>
  </bookViews>
  <sheets>
    <sheet name="使用上の注意" sheetId="1" r:id="rId1"/>
    <sheet name="LR LPF 1次" sheetId="5"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'LR LPF 1次'!$A$1:$X$135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5" l="1"/>
  <c r="N38" i="5"/>
  <c r="N37" i="5"/>
  <c r="N36" i="5"/>
  <c r="N35" i="5"/>
  <c r="N34" i="5"/>
  <c r="N33" i="5"/>
  <c r="N32" i="5"/>
  <c r="N31" i="5"/>
  <c r="N30" i="5"/>
  <c r="N29" i="5"/>
  <c r="N28" i="5"/>
  <c r="N27" i="5"/>
  <c r="N26" i="5"/>
  <c r="N25" i="5"/>
  <c r="N24" i="5"/>
  <c r="N23" i="5"/>
  <c r="N22" i="5"/>
  <c r="N21" i="5"/>
  <c r="N20" i="5"/>
  <c r="N19" i="5"/>
  <c r="N18" i="5"/>
  <c r="V17" i="5"/>
  <c r="V18" i="5" s="1"/>
  <c r="V19" i="5" s="1"/>
  <c r="V20" i="5" s="1"/>
  <c r="V21" i="5" s="1"/>
  <c r="V22" i="5" s="1"/>
  <c r="V23" i="5" s="1"/>
  <c r="V24" i="5" s="1"/>
  <c r="V25" i="5" s="1"/>
  <c r="V26" i="5" s="1"/>
  <c r="V27" i="5" s="1"/>
  <c r="V28" i="5" s="1"/>
  <c r="V29" i="5" s="1"/>
  <c r="V30" i="5" s="1"/>
  <c r="V31" i="5" s="1"/>
  <c r="V32" i="5" s="1"/>
  <c r="V33" i="5" s="1"/>
  <c r="V34" i="5" s="1"/>
  <c r="V35" i="5" s="1"/>
  <c r="V36" i="5" s="1"/>
  <c r="V37" i="5" s="1"/>
  <c r="V38" i="5" s="1"/>
  <c r="V39" i="5" s="1"/>
  <c r="O17" i="5"/>
  <c r="S17" i="5" s="1"/>
  <c r="N17" i="5"/>
  <c r="V16" i="5"/>
  <c r="U16" i="5"/>
  <c r="U17" i="5" s="1"/>
  <c r="U18" i="5" s="1"/>
  <c r="U19" i="5" s="1"/>
  <c r="U20" i="5" s="1"/>
  <c r="U21" i="5" s="1"/>
  <c r="U22" i="5" s="1"/>
  <c r="U23" i="5" s="1"/>
  <c r="U24" i="5" s="1"/>
  <c r="U25" i="5" s="1"/>
  <c r="U26" i="5" s="1"/>
  <c r="U27" i="5" s="1"/>
  <c r="U28" i="5" s="1"/>
  <c r="U29" i="5" s="1"/>
  <c r="U30" i="5" s="1"/>
  <c r="U31" i="5" s="1"/>
  <c r="U32" i="5" s="1"/>
  <c r="U33" i="5" s="1"/>
  <c r="U34" i="5" s="1"/>
  <c r="U35" i="5" s="1"/>
  <c r="U36" i="5" s="1"/>
  <c r="U37" i="5" s="1"/>
  <c r="U38" i="5" s="1"/>
  <c r="U39" i="5" s="1"/>
  <c r="P16" i="5"/>
  <c r="P17" i="5" s="1"/>
  <c r="P18" i="5" s="1"/>
  <c r="P19" i="5" s="1"/>
  <c r="P20" i="5" s="1"/>
  <c r="P21" i="5" s="1"/>
  <c r="P22" i="5" s="1"/>
  <c r="P23" i="5" s="1"/>
  <c r="P24" i="5" s="1"/>
  <c r="P25" i="5" s="1"/>
  <c r="P26" i="5" s="1"/>
  <c r="P27" i="5" s="1"/>
  <c r="P28" i="5" s="1"/>
  <c r="P29" i="5" s="1"/>
  <c r="P30" i="5" s="1"/>
  <c r="P31" i="5" s="1"/>
  <c r="P32" i="5" s="1"/>
  <c r="P33" i="5" s="1"/>
  <c r="P34" i="5" s="1"/>
  <c r="P35" i="5" s="1"/>
  <c r="P36" i="5" s="1"/>
  <c r="P37" i="5" s="1"/>
  <c r="P38" i="5" s="1"/>
  <c r="P39" i="5" s="1"/>
  <c r="O16" i="5"/>
  <c r="R16" i="5" s="1"/>
  <c r="N16" i="5"/>
  <c r="S16" i="5" s="1"/>
  <c r="P15" i="5"/>
  <c r="M12" i="5" s="1"/>
  <c r="N15" i="5"/>
  <c r="S15" i="5" s="1"/>
  <c r="W16" i="5" l="1"/>
  <c r="X16" i="5"/>
  <c r="O18" i="5"/>
  <c r="R15" i="5"/>
  <c r="R17" i="5"/>
  <c r="X15" i="5" l="1"/>
  <c r="W15" i="5"/>
  <c r="X17" i="5"/>
  <c r="W17" i="5"/>
  <c r="S18" i="5"/>
  <c r="R18" i="5"/>
  <c r="O19" i="5"/>
  <c r="X18" i="5" l="1"/>
  <c r="W18" i="5"/>
  <c r="S19" i="5"/>
  <c r="R19" i="5"/>
  <c r="O20" i="5"/>
  <c r="R20" i="5" l="1"/>
  <c r="O21" i="5"/>
  <c r="S20" i="5"/>
  <c r="X19" i="5"/>
  <c r="W19" i="5"/>
  <c r="X20" i="5" l="1"/>
  <c r="W20" i="5"/>
  <c r="O22" i="5"/>
  <c r="R21" i="5"/>
  <c r="S21" i="5"/>
  <c r="S22" i="5" l="1"/>
  <c r="O23" i="5"/>
  <c r="R22" i="5"/>
  <c r="X21" i="5"/>
  <c r="W21" i="5"/>
  <c r="X22" i="5" l="1"/>
  <c r="W22" i="5"/>
  <c r="S23" i="5"/>
  <c r="R23" i="5"/>
  <c r="O24" i="5"/>
  <c r="S24" i="5" l="1"/>
  <c r="O25" i="5"/>
  <c r="R24" i="5"/>
  <c r="X23" i="5"/>
  <c r="W23" i="5"/>
  <c r="W24" i="5" l="1"/>
  <c r="X24" i="5"/>
  <c r="S25" i="5"/>
  <c r="R25" i="5"/>
  <c r="O26" i="5"/>
  <c r="S26" i="5" l="1"/>
  <c r="R26" i="5"/>
  <c r="O27" i="5"/>
  <c r="X25" i="5"/>
  <c r="W25" i="5"/>
  <c r="S27" i="5" l="1"/>
  <c r="R27" i="5"/>
  <c r="O28" i="5"/>
  <c r="X26" i="5"/>
  <c r="W26" i="5"/>
  <c r="R28" i="5" l="1"/>
  <c r="O29" i="5"/>
  <c r="S28" i="5"/>
  <c r="X27" i="5"/>
  <c r="W27" i="5"/>
  <c r="O30" i="5" l="1"/>
  <c r="S29" i="5"/>
  <c r="R29" i="5"/>
  <c r="X28" i="5"/>
  <c r="W28" i="5"/>
  <c r="X29" i="5" l="1"/>
  <c r="W29" i="5"/>
  <c r="S30" i="5"/>
  <c r="R30" i="5"/>
  <c r="O31" i="5"/>
  <c r="X30" i="5" l="1"/>
  <c r="W30" i="5"/>
  <c r="R31" i="5"/>
  <c r="S31" i="5"/>
  <c r="O32" i="5"/>
  <c r="X31" i="5" l="1"/>
  <c r="W31" i="5"/>
  <c r="S32" i="5"/>
  <c r="O33" i="5"/>
  <c r="R32" i="5"/>
  <c r="W32" i="5" l="1"/>
  <c r="X32" i="5"/>
  <c r="S33" i="5"/>
  <c r="R33" i="5"/>
  <c r="O34" i="5"/>
  <c r="X33" i="5" l="1"/>
  <c r="W33" i="5"/>
  <c r="S34" i="5"/>
  <c r="R34" i="5"/>
  <c r="O35" i="5"/>
  <c r="S35" i="5" l="1"/>
  <c r="R35" i="5"/>
  <c r="O36" i="5"/>
  <c r="X34" i="5"/>
  <c r="W34" i="5"/>
  <c r="X35" i="5" l="1"/>
  <c r="W35" i="5"/>
  <c r="R36" i="5"/>
  <c r="O37" i="5"/>
  <c r="S36" i="5"/>
  <c r="O38" i="5" l="1"/>
  <c r="S37" i="5"/>
  <c r="R37" i="5"/>
  <c r="X36" i="5"/>
  <c r="W36" i="5"/>
  <c r="S38" i="5" l="1"/>
  <c r="R38" i="5"/>
  <c r="O39" i="5"/>
  <c r="X37" i="5"/>
  <c r="W37" i="5"/>
  <c r="S39" i="5" l="1"/>
  <c r="R39" i="5"/>
  <c r="X38" i="5"/>
  <c r="W38" i="5"/>
  <c r="X39" i="5" l="1"/>
  <c r="W39" i="5"/>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<sst xmlns="http://schemas.openxmlformats.org/spreadsheetml/2006/main" count="23" uniqueCount="22">
  <si>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</si>
  <si>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</si>
  <si>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</si>
  <si>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</si>
  <si>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</si>
  <si>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</si>
  <si>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</si>
  <si>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fc[Hz]</t>
  </si>
  <si>
    <t>入力セル</t>
  </si>
  <si>
    <t>計算セル</t>
  </si>
  <si>
    <t>f[Hz]</t>
  </si>
  <si>
    <t>ω[rad/s]</t>
  </si>
  <si>
    <t>R1[Ω]</t>
  </si>
  <si>
    <t>L1[H]</t>
  </si>
  <si>
    <t>C1[F]</t>
  </si>
  <si>
    <t>θ[°]</t>
  </si>
  <si>
    <t>Vin[V]</t>
  </si>
  <si>
    <t>Vref[V]</t>
  </si>
  <si>
    <t>Vout[V]</t>
  </si>
  <si>
    <t>Gain[dB]</t>
  </si>
  <si>
    <t>■LR LPF 1次</t>
  </si>
  <si>
    <t>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</si>
</sst>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
      <b/>
      <sz val="1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2" fillId="0" borderId="0" applyNumberFormat="0" applyFill="0" applyBorder="0" applyAlignment="0" applyProtection="0"/>
    <xf numFmtId="0" fontId="3" fillId="0" borderId="0"/>
  </cellStyleXfs>
  <cellXfs count="20">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165" fontId="7" fillId="3" borderId="2" xfId="2" applyNumberFormat="1" applyFont="1" applyFill="1" applyBorder="1"/>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4" borderId="3" xfId="2" applyFont="1" applyFill="1" applyBorder="1"/>
    <xf numFmtId="0" fontId="5" fillId="3" borderId="2" xfId="2" applyFont="1" applyFill="1" applyBorder="1" applyAlignment="1">
      <alignment shrinkToFit="1"/>
    </xf>
    <xf numFmtId="0" fontId="8" fillId="4" borderId="3" xfId="2" applyFont="1" applyFill="1" applyBorder="1"/>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'LR LPF 1次'!$R$14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'LR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 LPF 1次'!$R$15:$R$39</c:f>
              <c:numCache>
                <c:formatCode>0.000</c:formatCode>
                <c:ptCount val="25"/>
                <c:pt idx="0">
                  <c:v>0.99999980260797039</c:v>
                </c:pt>
                <c:pt idx="1">
                  <c:v>0.999999210432583</c:v>
                </c:pt>
                <c:pt idx="2">
                  <c:v>0.99999758195569199</c:v>
                </c:pt>
                <c:pt idx="3">
                  <c:v>0.99999289396057556</c:v>
                </c:pt>
                <c:pt idx="4">
                  <c:v>0.99998026137563323</c:v>
                </c:pt>
                <c:pt idx="5">
                  <c:v>0.99992105251483365</c:v>
                </c:pt>
                <c:pt idx="6">
                  <c:v>0.99975828236155284</c:v>
                </c:pt>
                <c:pt idx="7">
                  <c:v>0.99929014504023617</c:v>
                </c:pt>
                <c:pt idx="8">
                  <c:v>0.99803190450364498</c:v>
                </c:pt>
                <c:pt idx="9">
                  <c:v>0.99219661539359161</c:v>
                </c:pt>
                <c:pt idx="10">
                  <c:v>0.9766626038980073</c:v>
                </c:pt>
                <c:pt idx="11">
                  <c:v>0.93571522027870502</c:v>
                </c:pt>
                <c:pt idx="12">
                  <c:v>0.84673301596483042</c:v>
                </c:pt>
                <c:pt idx="13">
                  <c:v>0.62267699229949991</c:v>
                </c:pt>
                <c:pt idx="14">
                  <c:v>0.41394096571269356</c:v>
                </c:pt>
                <c:pt idx="15">
                  <c:v>0.25639145895655385</c:v>
                </c:pt>
                <c:pt idx="16">
                  <c:v>0.15717672547758985</c:v>
                </c:pt>
                <c:pt idx="17">
                  <c:v>7.9326696843658534E-2</c:v>
                </c:pt>
                <c:pt idx="18">
                  <c:v>4.5425899770171994E-2</c:v>
                </c:pt>
                <c:pt idx="19">
                  <c:v>2.6516496729203566E-2</c:v>
                </c:pt>
                <c:pt idx="20">
                  <c:v>1.5913478971147699E-2</c:v>
                </c:pt>
                <c:pt idx="21">
                  <c:v>7.9574952014482853E-3</c:v>
                </c:pt>
                <c:pt idx="22">
                  <c:v>4.5472370751703725E-3</c:v>
                </c:pt>
                <c:pt idx="23">
                  <c:v>2.6525730528729552E-3</c:v>
                </c:pt>
                <c:pt idx="24">
                  <c:v>1.5915474152018807E-3</c:v>
                </c:pt>
              </c:numCache>
            </c:numRef>
          </c:yVal>
          <c:smooth val="1"/>
          <c:extLst>
            <c:ext xmlns:c16="http://schemas.microsoft.com/office/drawing/2014/chart" uri="{C3380CC4-5D6E-409C-BE32-E72D297353CC}">
              <c16:uniqueId val="{00000000-7453-4266-B9FF-EF4BEC3A135C}"/>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'LR LPF 1次'!$S$14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'LR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 LPF 1次'!$S$15:$S$39</c:f>
              <c:numCache>
                <c:formatCode>General</c:formatCode>
                <c:ptCount val="25"/>
                <c:pt idx="0">
                  <c:v>-32.141907635342058</c:v>
                </c:pt>
                <c:pt idx="1">
                  <c:v>-51.488112746033423</c:v>
                </c:pt>
                <c:pt idx="2">
                  <c:v>-65.547358259887218</c:v>
                </c:pt>
                <c:pt idx="3">
                  <c:v>-75.143948719088201</c:v>
                </c:pt>
                <c:pt idx="4">
                  <c:v>-80.956938920962315</c:v>
                </c:pt>
                <c:pt idx="5">
                  <c:v>-85.450134690878912</c:v>
                </c:pt>
                <c:pt idx="6">
                  <c:v>-87.396391708852761</c:v>
                </c:pt>
                <c:pt idx="7">
                  <c:v>-88.480538552671376</c:v>
                </c:pt>
                <c:pt idx="8">
                  <c:v>-89.088186330386165</c:v>
                </c:pt>
                <c:pt idx="9">
                  <c:v>-89.544064297602176</c:v>
                </c:pt>
                <c:pt idx="10">
                  <c:v>-89.739461609267494</c:v>
                </c:pt>
                <c:pt idx="11">
                  <c:v>-89.848018580992715</c:v>
                </c:pt>
                <c:pt idx="12">
                  <c:v>-89.908811011716651</c:v>
                </c:pt>
                <c:pt idx="13">
                  <c:v>-89.954405476985315</c:v>
                </c:pt>
                <c:pt idx="14">
                  <c:v>-89.973945983144915</c:v>
                </c:pt>
                <c:pt idx="15">
                  <c:v>-89.984801822810113</c:v>
                </c:pt>
                <c:pt idx="16">
                  <c:v>-89.990881093549177</c:v>
                </c:pt>
                <c:pt idx="17">
                  <c:v>-89.995440546745712</c:v>
                </c:pt>
                <c:pt idx="18">
                  <c:v>-89.997394598136708</c:v>
                </c:pt>
                <c:pt idx="19">
                  <c:v>-89.998480182245729</c:v>
                </c:pt>
                <c:pt idx="20">
                  <c:v>-89.999088109347298</c:v>
                </c:pt>
                <c:pt idx="21">
                  <c:v>-89.999544054673621</c:v>
                </c:pt>
                <c:pt idx="22">
                  <c:v>-89.999739459813497</c:v>
                </c:pt>
                <c:pt idx="23">
                  <c:v>-89.99984801822454</c:v>
                </c:pt>
                <c:pt idx="24">
                  <c:v>-89.999908810934727</c:v>
                </c:pt>
              </c:numCache>
            </c:numRef>
          </c:yVal>
          <c:smooth val="1"/>
          <c:extLst>
            <c:ext xmlns:c16="http://schemas.microsoft.com/office/drawing/2014/chart" uri="{C3380CC4-5D6E-409C-BE32-E72D297353CC}">
              <c16:uniqueId val="{00000001-7453-4266-B9FF-EF4BEC3A135C}"/>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6307349553336081"/>
          <c:y val="0.32082373924083485"/>
          <c:w val="0.19468932122971597"/>
          <c:h val="0.193817630401209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305E68D7-0E50-42B8-A90F-2509B70122B6}"/>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305E68D7-0E50-42B8-A90F-2509B70122B6}"/>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20</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A4F372C4-90B9-4804-AD2E-662516BCAADE}"/>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A4F372C4-90B9-4804-AD2E-662516BCAADE}"/>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B2183668-C24F-4487-87FC-EA0B33DE4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3</xdr:row>
      <xdr:rowOff>85725</xdr:rowOff>
    </xdr:from>
    <xdr:to>
      <xdr:col>8</xdr:col>
      <xdr:colOff>147390</xdr:colOff>
      <xdr:row>11</xdr:row>
      <xdr:rowOff>194577</xdr:rowOff>
    </xdr:to>
    <xdr:grpSp>
      <xdr:nvGrpSpPr>
        <xdr:cNvPr id="5" name="グループ化 4">
          <a:extLst>
            <a:ext uri="{FF2B5EF4-FFF2-40B4-BE49-F238E27FC236}">
              <a16:creationId xmlns:a16="http://schemas.microsoft.com/office/drawing/2014/main" id="{B854AE8B-A099-4190-9192-A5EBE650164C}"/>
            </a:ext>
          </a:extLst>
        </xdr:cNvPr>
        <xdr:cNvGrpSpPr/>
      </xdr:nvGrpSpPr>
      <xdr:grpSpPr>
        <a:xfrm>
          <a:off x="1038225" y="685800"/>
          <a:ext cx="2804865" cy="1709052"/>
          <a:chOff x="1413458" y="59634775"/>
          <a:chExt cx="2804865" cy="1709052"/>
        </a:xfrm>
      </xdr:grpSpPr>
      <xdr:pic>
        <xdr:nvPicPr>
          <xdr:cNvPr id="6" name="図 5">
            <a:extLst>
              <a:ext uri="{FF2B5EF4-FFF2-40B4-BE49-F238E27FC236}">
                <a16:creationId xmlns:a16="http://schemas.microsoft.com/office/drawing/2014/main" id="{57BE4228-CDEB-DD84-A373-A43F64EB49A7}"/>
              </a:ext>
            </a:extLst>
          </xdr:cNvPr>
          <xdr:cNvPicPr>
            <a:picLocks noChangeAspect="1"/>
          </xdr:cNvPicPr>
        </xdr:nvPicPr>
        <xdr:blipFill>
          <a:blip xmlns:r="http://schemas.openxmlformats.org/officeDocument/2006/relationships" r:embed="rId2"/>
          <a:stretch>
            <a:fillRect/>
          </a:stretch>
        </xdr:blipFill>
        <xdr:spPr>
          <a:xfrm>
            <a:off x="1631673" y="59783869"/>
            <a:ext cx="2429775" cy="1399761"/>
          </a:xfrm>
          <a:prstGeom prst="rect">
            <a:avLst/>
          </a:prstGeom>
        </xdr:spPr>
      </xdr:pic>
      <xdr:grpSp>
        <xdr:nvGrpSpPr>
          <xdr:cNvPr id="7" name="グループ化 6">
            <a:extLst>
              <a:ext uri="{FF2B5EF4-FFF2-40B4-BE49-F238E27FC236}">
                <a16:creationId xmlns:a16="http://schemas.microsoft.com/office/drawing/2014/main" id="{3F50050D-47BA-9B48-9752-2AD1A5F8B867}"/>
              </a:ext>
            </a:extLst>
          </xdr:cNvPr>
          <xdr:cNvGrpSpPr/>
        </xdr:nvGrpSpPr>
        <xdr:grpSpPr>
          <a:xfrm>
            <a:off x="1413458" y="59634775"/>
            <a:ext cx="2804865" cy="1709052"/>
            <a:chOff x="1462179" y="39325507"/>
            <a:chExt cx="2804865" cy="1757884"/>
          </a:xfrm>
        </xdr:grpSpPr>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FC6C7B2B-6086-5824-7DF1-D5269F5AF46D}"/>
                    </a:ext>
                  </a:extLst>
                </xdr:cNvPr>
                <xdr:cNvSpPr txBox="1"/>
              </xdr:nvSpPr>
              <xdr:spPr>
                <a:xfrm>
                  <a:off x="2587942" y="40821755"/>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8" name="テキスト ボックス 7">
                  <a:extLst>
                    <a:ext uri="{FF2B5EF4-FFF2-40B4-BE49-F238E27FC236}">
                      <a16:creationId xmlns:a16="http://schemas.microsoft.com/office/drawing/2014/main" id="{FC6C7B2B-6086-5824-7DF1-D5269F5AF46D}"/>
                    </a:ext>
                  </a:extLst>
                </xdr:cNvPr>
                <xdr:cNvSpPr txBox="1"/>
              </xdr:nvSpPr>
              <xdr:spPr>
                <a:xfrm>
                  <a:off x="2587942" y="40821755"/>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9" name="直線コネクタ 8">
              <a:extLst>
                <a:ext uri="{FF2B5EF4-FFF2-40B4-BE49-F238E27FC236}">
                  <a16:creationId xmlns:a16="http://schemas.microsoft.com/office/drawing/2014/main" id="{C0B3D449-11A6-F096-84A1-BEF6DBD90A15}"/>
                </a:ext>
              </a:extLst>
            </xdr:cNvPr>
            <xdr:cNvCxnSpPr/>
          </xdr:nvCxnSpPr>
          <xdr:spPr bwMode="auto">
            <a:xfrm>
              <a:off x="4014010" y="39801588"/>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7B4D06A1-97B5-F8A7-E27A-00FD15011854}"/>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7B4D06A1-97B5-F8A7-E27A-00FD15011854}"/>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3061C5A7-FEB4-55CC-B80B-42D8528F5218}"/>
                </a:ext>
              </a:extLst>
            </xdr:cNvPr>
            <xdr:cNvCxnSpPr/>
          </xdr:nvCxnSpPr>
          <xdr:spPr bwMode="auto">
            <a:xfrm>
              <a:off x="1846266" y="39839347"/>
              <a:ext cx="0" cy="91711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ABF92D85-A769-5F5D-D63A-1F1E1D6B7798}"/>
                    </a:ext>
                  </a:extLst>
                </xdr:cNvPr>
                <xdr:cNvSpPr txBox="1"/>
              </xdr:nvSpPr>
              <xdr:spPr>
                <a:xfrm rot="16200000">
                  <a:off x="1211867" y="4010191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ABF92D85-A769-5F5D-D63A-1F1E1D6B7798}"/>
                    </a:ext>
                  </a:extLst>
                </xdr:cNvPr>
                <xdr:cNvSpPr txBox="1"/>
              </xdr:nvSpPr>
              <xdr:spPr>
                <a:xfrm rot="16200000">
                  <a:off x="1211867" y="4010191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2EE145AF-A759-8846-A1E0-62B8EADDD035}"/>
                    </a:ext>
                  </a:extLst>
                </xdr:cNvPr>
                <xdr:cNvSpPr txBox="1"/>
              </xdr:nvSpPr>
              <xdr:spPr>
                <a:xfrm>
                  <a:off x="3807903" y="39435357"/>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2EE145AF-A759-8846-A1E0-62B8EADDD035}"/>
                    </a:ext>
                  </a:extLst>
                </xdr:cNvPr>
                <xdr:cNvSpPr txBox="1"/>
              </xdr:nvSpPr>
              <xdr:spPr>
                <a:xfrm>
                  <a:off x="3807903" y="39435357"/>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DE722E7E-4881-FFC0-3999-F71E7BB5E484}"/>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DE722E7E-4881-FFC0-3999-F71E7BB5E484}"/>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38CD12A3-9FC2-FA3F-3C7D-82A138C6A129}"/>
                    </a:ext>
                  </a:extLst>
                </xdr:cNvPr>
                <xdr:cNvSpPr txBox="1"/>
              </xdr:nvSpPr>
              <xdr:spPr>
                <a:xfrm>
                  <a:off x="2594687" y="4007954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38CD12A3-9FC2-FA3F-3C7D-82A138C6A129}"/>
                    </a:ext>
                  </a:extLst>
                </xdr:cNvPr>
                <xdr:cNvSpPr txBox="1"/>
              </xdr:nvSpPr>
              <xdr:spPr>
                <a:xfrm>
                  <a:off x="2594687" y="4007954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5EBDBF49-F611-A3A3-E6CF-3F2140A8BEDF}"/>
                    </a:ext>
                  </a:extLst>
                </xdr:cNvPr>
                <xdr:cNvSpPr txBox="1"/>
              </xdr:nvSpPr>
              <xdr:spPr>
                <a:xfrm>
                  <a:off x="2045804" y="393255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𝐿</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5EBDBF49-F611-A3A3-E6CF-3F2140A8BEDF}"/>
                    </a:ext>
                  </a:extLst>
                </xdr:cNvPr>
                <xdr:cNvSpPr txBox="1"/>
              </xdr:nvSpPr>
              <xdr:spPr>
                <a:xfrm>
                  <a:off x="2045804" y="393255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𝐿_1</a:t>
                  </a:r>
                  <a:endParaRPr kumimoji="1" lang="ja-JP" altLang="en-US" sz="1100"/>
                </a:p>
              </xdr:txBody>
            </xdr:sp>
          </mc:Fallback>
        </mc:AlternateContent>
      </xdr:grpSp>
    </xdr:grpSp>
    <xdr:clientData/>
  </xdr:twoCellAnchor>
  <xdr:oneCellAnchor>
    <xdr:from>
      <xdr:col>12</xdr:col>
      <xdr:colOff>137078</xdr:colOff>
      <xdr:row>2</xdr:row>
      <xdr:rowOff>190500</xdr:rowOff>
    </xdr:from>
    <xdr:ext cx="2758109" cy="700641"/>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D623C47F-B648-4678-8AD3-30BD79C027F1}"/>
                </a:ext>
              </a:extLst>
            </xdr:cNvPr>
            <xdr:cNvSpPr txBox="1"/>
          </xdr:nvSpPr>
          <xdr:spPr>
            <a:xfrm>
              <a:off x="6356903" y="590550"/>
              <a:ext cx="2758109"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rad>
                              <m:radPr>
                                <m:degHide m:val="on"/>
                                <m:ctrlPr>
                                  <a:rPr kumimoji="1" lang="en-US" sz="1100" b="0" i="1">
                                    <a:solidFill>
                                      <a:schemeClr val="dk1"/>
                                    </a:solidFill>
                                    <a:effectLst/>
                                    <a:latin typeface="Cambria Math" panose="02040503050406030204" pitchFamily="18" charset="0"/>
                                    <a:ea typeface="+mn-ea"/>
                                    <a:cs typeface="+mn-cs"/>
                                  </a:rPr>
                                </m:ctrlPr>
                              </m:radPr>
                              <m:deg/>
                              <m:e>
                                <m:f>
                                  <m:fPr>
                                    <m:ctrlPr>
                                      <a:rPr kumimoji="1" lang="en-US" sz="1100" b="0" i="1">
                                        <a:solidFill>
                                          <a:schemeClr val="dk1"/>
                                        </a:solidFill>
                                        <a:effectLst/>
                                        <a:latin typeface="Cambria Math" panose="02040503050406030204" pitchFamily="18" charset="0"/>
                                        <a:ea typeface="+mn-ea"/>
                                        <a:cs typeface="+mn-cs"/>
                                      </a:rPr>
                                    </m:ctrlPr>
                                  </m:fPr>
                                  <m:num>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num>
                                  <m:den>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7" name="テキスト ボックス 16">
              <a:extLst>
                <a:ext uri="{FF2B5EF4-FFF2-40B4-BE49-F238E27FC236}">
                  <a16:creationId xmlns:a16="http://schemas.microsoft.com/office/drawing/2014/main" id="{D623C47F-B648-4678-8AD3-30BD79C027F1}"/>
                </a:ext>
              </a:extLst>
            </xdr:cNvPr>
            <xdr:cNvSpPr txBox="1"/>
          </xdr:nvSpPr>
          <xdr:spPr>
            <a:xfrm>
              <a:off x="6356903" y="590550"/>
              <a:ext cx="2758109"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)|=(𝑅_1/(𝐿_1 √(〖𝑅_1〗^2/〖𝐿_1〗^2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12</xdr:col>
      <xdr:colOff>36443</xdr:colOff>
      <xdr:row>6</xdr:row>
      <xdr:rowOff>132524</xdr:rowOff>
    </xdr:from>
    <xdr:ext cx="1971261" cy="455542"/>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381D3645-F8EC-4B51-95BB-1FF7CE1CE385}"/>
                </a:ext>
              </a:extLst>
            </xdr:cNvPr>
            <xdr:cNvSpPr txBox="1"/>
          </xdr:nvSpPr>
          <xdr:spPr>
            <a:xfrm>
              <a:off x="6256268" y="1332674"/>
              <a:ext cx="1971261"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latin typeface="Cambria Math" panose="02040503050406030204" pitchFamily="18" charset="0"/>
                        <a:ea typeface="Cambria Math" panose="02040503050406030204" pitchFamily="18" charset="0"/>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m:t>
                                </m:r>
                                <m:r>
                                  <a:rPr kumimoji="1" lang="en-US" sz="1100" b="0" i="1">
                                    <a:solidFill>
                                      <a:schemeClr val="dk1"/>
                                    </a:solidFill>
                                    <a:effectLst/>
                                    <a:latin typeface="Cambria Math" panose="02040503050406030204" pitchFamily="18" charset="0"/>
                                    <a:ea typeface="+mn-ea"/>
                                    <a:cs typeface="+mn-cs"/>
                                  </a:rPr>
                                  <m:t>𝜔</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8" name="テキスト ボックス 17">
              <a:extLst>
                <a:ext uri="{FF2B5EF4-FFF2-40B4-BE49-F238E27FC236}">
                  <a16:creationId xmlns:a16="http://schemas.microsoft.com/office/drawing/2014/main" id="{381D3645-F8EC-4B51-95BB-1FF7CE1CE385}"/>
                </a:ext>
              </a:extLst>
            </xdr:cNvPr>
            <xdr:cNvSpPr txBox="1"/>
          </xdr:nvSpPr>
          <xdr:spPr>
            <a:xfrm>
              <a:off x="6256268" y="1332674"/>
              <a:ext cx="1971261"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((−𝜔)/𝑅_1 )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12</xdr:col>
      <xdr:colOff>476250</xdr:colOff>
      <xdr:row>9</xdr:row>
      <xdr:rowOff>180971</xdr:rowOff>
    </xdr:from>
    <xdr:ext cx="1292087" cy="344582"/>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396282FA-CA13-46C5-86C1-C9405413ACC9}"/>
                </a:ext>
              </a:extLst>
            </xdr:cNvPr>
            <xdr:cNvSpPr txBox="1"/>
          </xdr:nvSpPr>
          <xdr:spPr>
            <a:xfrm>
              <a:off x="6696075" y="1981196"/>
              <a:ext cx="1292087" cy="34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𝑐</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9" name="テキスト ボックス 18">
              <a:extLst>
                <a:ext uri="{FF2B5EF4-FFF2-40B4-BE49-F238E27FC236}">
                  <a16:creationId xmlns:a16="http://schemas.microsoft.com/office/drawing/2014/main" id="{396282FA-CA13-46C5-86C1-C9405413ACC9}"/>
                </a:ext>
              </a:extLst>
            </xdr:cNvPr>
            <xdr:cNvSpPr txBox="1"/>
          </xdr:nvSpPr>
          <xdr:spPr>
            <a:xfrm>
              <a:off x="6696075" y="1981196"/>
              <a:ext cx="1292087" cy="34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𝑓_𝑐=</a:t>
              </a:r>
              <a:r>
                <a:rPr kumimoji="1" lang="en-US" sz="1100" b="0" i="0">
                  <a:solidFill>
                    <a:schemeClr val="dk1"/>
                  </a:solidFill>
                  <a:effectLst/>
                  <a:latin typeface="Cambria Math" panose="02040503050406030204" pitchFamily="18" charset="0"/>
                  <a:ea typeface="+mn-ea"/>
                  <a:cs typeface="+mn-cs"/>
                </a:rPr>
                <a:t>𝑅_1/(</a:t>
              </a:r>
              <a:r>
                <a:rPr kumimoji="1" lang="en-US" sz="1100" b="0" i="0">
                  <a:latin typeface="Cambria Math" panose="02040503050406030204" pitchFamily="18" charset="0"/>
                  <a:ea typeface="Meiryo UI" panose="020B0604030504040204" pitchFamily="50" charset="-128"/>
                </a:rPr>
                <a:t>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𝐿_1 )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3E7E0-9076-403E-8898-00A2BB367E38}">
  <dimension ref="A1:X39"/>
  <sheetViews>
    <sheetView showGridLines="0" tabSelected="1" view="pageBreakPreview" topLeftCell="A10" zoomScaleNormal="100" zoomScaleSheetLayoutView="100" workbookViewId="0">
      <selection activeCell="U15" sqref="U15:V15"/>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9" width="7.19921875" style="4"/>
    <col min="20" max="20" width="0.796875" style="4" customWidth="1"/>
    <col min="21" max="16384" width="7.19921875" style="4"/>
  </cols>
  <sheetData>
    <row r="1" spans="1:24">
      <c r="A1" s="3" t="s">
        <v>20</v>
      </c>
    </row>
    <row r="2" spans="1:24">
      <c r="A2" s="4"/>
      <c r="B2" s="2" t="s">
        <v>3</v>
      </c>
    </row>
    <row r="3" spans="1:24">
      <c r="A3" s="4"/>
    </row>
    <row r="11" spans="1:24">
      <c r="M11" s="6" t="s">
        <v>7</v>
      </c>
      <c r="W11" s="7"/>
      <c r="X11" s="4" t="s">
        <v>8</v>
      </c>
    </row>
    <row r="12" spans="1:24">
      <c r="M12" s="8">
        <f>O15/(2*PI()*P15)</f>
        <v>1591.5494309189532</v>
      </c>
      <c r="W12" s="9"/>
      <c r="X12" s="4" t="s">
        <v>9</v>
      </c>
    </row>
    <row r="14" spans="1:24">
      <c r="M14" s="10" t="s">
        <v>10</v>
      </c>
      <c r="N14" s="10" t="s">
        <v>11</v>
      </c>
      <c r="O14" s="6" t="s">
        <v>12</v>
      </c>
      <c r="P14" s="6" t="s">
        <v>13</v>
      </c>
      <c r="Q14" s="6" t="s">
        <v>14</v>
      </c>
      <c r="R14" s="10" t="s">
        <v>21</v>
      </c>
      <c r="S14" s="6" t="s">
        <v>15</v>
      </c>
      <c r="U14" s="10" t="s">
        <v>16</v>
      </c>
      <c r="V14" s="10" t="s">
        <v>17</v>
      </c>
      <c r="W14" s="10" t="s">
        <v>18</v>
      </c>
      <c r="X14" s="10" t="s">
        <v>19</v>
      </c>
    </row>
    <row r="15" spans="1:24">
      <c r="M15" s="11">
        <v>1</v>
      </c>
      <c r="N15" s="12">
        <f>2*PI()*M15</f>
        <v>6.2831853071795862</v>
      </c>
      <c r="O15" s="11">
        <v>10</v>
      </c>
      <c r="P15" s="11">
        <f>1000*10^-6</f>
        <v>1E-3</v>
      </c>
      <c r="Q15" s="19"/>
      <c r="R15" s="13">
        <f>(O15/(P15*SQRT(O15^2/P15^2+N15^2)))</f>
        <v>0.99999980260797039</v>
      </c>
      <c r="S15" s="14">
        <f>180/PI()*ATAN2(O15,-N15)</f>
        <v>-32.141907635342058</v>
      </c>
      <c r="U15" s="15">
        <v>1</v>
      </c>
      <c r="V15" s="15">
        <v>0</v>
      </c>
      <c r="W15" s="16">
        <f t="shared" ref="W15:W39" si="0">R15*(U15-V15)+V15</f>
        <v>0.99999980260797039</v>
      </c>
      <c r="X15" s="8">
        <f>20*LOG10(R15)</f>
        <v>-1.7145255538477886E-6</v>
      </c>
    </row>
    <row r="16" spans="1:24">
      <c r="M16" s="11">
        <v>2</v>
      </c>
      <c r="N16" s="12">
        <f>2*PI()*M16</f>
        <v>12.566370614359172</v>
      </c>
      <c r="O16" s="8">
        <f>O15</f>
        <v>10</v>
      </c>
      <c r="P16" s="8">
        <f>P15</f>
        <v>1E-3</v>
      </c>
      <c r="Q16" s="17"/>
      <c r="R16" s="13">
        <f t="shared" ref="R16:R39" si="1">(O16/(P16*SQRT(O16^2/P16^2+N16^2)))</f>
        <v>0.999999210432583</v>
      </c>
      <c r="S16" s="14">
        <f>180/PI()*ATAN2(O16,-N16)</f>
        <v>-51.488112746033423</v>
      </c>
      <c r="U16" s="18">
        <f t="shared" ref="U16:V31" si="2">U15</f>
        <v>1</v>
      </c>
      <c r="V16" s="18">
        <f t="shared" si="2"/>
        <v>0</v>
      </c>
      <c r="W16" s="16">
        <f t="shared" si="0"/>
        <v>0.999999210432583</v>
      </c>
      <c r="X16" s="8">
        <f t="shared" ref="X16:X39" si="3">20*LOG10(R16)</f>
        <v>-6.8580981533686203E-6</v>
      </c>
    </row>
    <row r="17" spans="13:24">
      <c r="M17" s="11">
        <v>3.5</v>
      </c>
      <c r="N17" s="12">
        <f>2*PI()*M17</f>
        <v>21.991148575128552</v>
      </c>
      <c r="O17" s="8">
        <f t="shared" ref="O17:P32" si="4">O16</f>
        <v>10</v>
      </c>
      <c r="P17" s="8">
        <f t="shared" si="4"/>
        <v>1E-3</v>
      </c>
      <c r="Q17" s="17"/>
      <c r="R17" s="13">
        <f t="shared" si="1"/>
        <v>0.99999758195569199</v>
      </c>
      <c r="S17" s="14">
        <f t="shared" ref="S17:S39" si="5">180/PI()*ATAN2(O17,-N17)</f>
        <v>-65.547358259887218</v>
      </c>
      <c r="U17" s="18">
        <f t="shared" si="2"/>
        <v>1</v>
      </c>
      <c r="V17" s="18">
        <f t="shared" si="2"/>
        <v>0</v>
      </c>
      <c r="W17" s="16">
        <f t="shared" si="0"/>
        <v>0.99999758195569199</v>
      </c>
      <c r="X17" s="8">
        <f t="shared" si="3"/>
        <v>-2.1002891392260423E-5</v>
      </c>
    </row>
    <row r="18" spans="13:24">
      <c r="M18" s="11">
        <v>6</v>
      </c>
      <c r="N18" s="12">
        <f t="shared" ref="N18:N39" si="6">2*PI()*M18</f>
        <v>37.699111843077517</v>
      </c>
      <c r="O18" s="8">
        <f t="shared" si="4"/>
        <v>10</v>
      </c>
      <c r="P18" s="8">
        <f t="shared" si="4"/>
        <v>1E-3</v>
      </c>
      <c r="Q18" s="17"/>
      <c r="R18" s="13">
        <f t="shared" si="1"/>
        <v>0.99999289396057556</v>
      </c>
      <c r="S18" s="14">
        <f t="shared" si="5"/>
        <v>-75.143948719088201</v>
      </c>
      <c r="U18" s="18">
        <f t="shared" si="2"/>
        <v>1</v>
      </c>
      <c r="V18" s="18">
        <f t="shared" si="2"/>
        <v>0</v>
      </c>
      <c r="W18" s="16">
        <f t="shared" si="0"/>
        <v>0.99999289396057556</v>
      </c>
      <c r="X18" s="8">
        <f t="shared" si="3"/>
        <v>-6.1722493505943945E-5</v>
      </c>
    </row>
    <row r="19" spans="13:24">
      <c r="M19" s="11">
        <v>10</v>
      </c>
      <c r="N19" s="12">
        <f t="shared" si="6"/>
        <v>62.831853071795862</v>
      </c>
      <c r="O19" s="8">
        <f t="shared" si="4"/>
        <v>10</v>
      </c>
      <c r="P19" s="8">
        <f t="shared" si="4"/>
        <v>1E-3</v>
      </c>
      <c r="Q19" s="17"/>
      <c r="R19" s="13">
        <f t="shared" si="1"/>
        <v>0.99998026137563323</v>
      </c>
      <c r="S19" s="14">
        <f t="shared" si="5"/>
        <v>-80.956938920962315</v>
      </c>
      <c r="U19" s="18">
        <f t="shared" si="2"/>
        <v>1</v>
      </c>
      <c r="V19" s="18">
        <f t="shared" si="2"/>
        <v>0</v>
      </c>
      <c r="W19" s="16">
        <f t="shared" si="0"/>
        <v>0.99998026137563323</v>
      </c>
      <c r="X19" s="8">
        <f t="shared" si="3"/>
        <v>-1.714492049482957E-4</v>
      </c>
    </row>
    <row r="20" spans="13:24">
      <c r="M20" s="11">
        <v>20</v>
      </c>
      <c r="N20" s="12">
        <f t="shared" si="6"/>
        <v>125.66370614359172</v>
      </c>
      <c r="O20" s="8">
        <f t="shared" si="4"/>
        <v>10</v>
      </c>
      <c r="P20" s="8">
        <f t="shared" si="4"/>
        <v>1E-3</v>
      </c>
      <c r="Q20" s="17"/>
      <c r="R20" s="13">
        <f t="shared" si="1"/>
        <v>0.99992105251483365</v>
      </c>
      <c r="S20" s="14">
        <f t="shared" si="5"/>
        <v>-85.450134690878912</v>
      </c>
      <c r="U20" s="18">
        <f t="shared" si="2"/>
        <v>1</v>
      </c>
      <c r="V20" s="18">
        <f t="shared" si="2"/>
        <v>0</v>
      </c>
      <c r="W20" s="16">
        <f t="shared" si="0"/>
        <v>0.99992105251483365</v>
      </c>
      <c r="X20" s="8">
        <f t="shared" si="3"/>
        <v>-6.8575621307809048E-4</v>
      </c>
    </row>
    <row r="21" spans="13:24">
      <c r="M21" s="11">
        <v>35</v>
      </c>
      <c r="N21" s="12">
        <f t="shared" si="6"/>
        <v>219.91148575128551</v>
      </c>
      <c r="O21" s="8">
        <f t="shared" si="4"/>
        <v>10</v>
      </c>
      <c r="P21" s="8">
        <f t="shared" si="4"/>
        <v>1E-3</v>
      </c>
      <c r="Q21" s="17"/>
      <c r="R21" s="13">
        <f t="shared" si="1"/>
        <v>0.99975828236155284</v>
      </c>
      <c r="S21" s="14">
        <f t="shared" si="5"/>
        <v>-87.396391708852761</v>
      </c>
      <c r="U21" s="18">
        <f t="shared" si="2"/>
        <v>1</v>
      </c>
      <c r="V21" s="18">
        <f t="shared" si="2"/>
        <v>0</v>
      </c>
      <c r="W21" s="16">
        <f t="shared" si="0"/>
        <v>0.99975828236155284</v>
      </c>
      <c r="X21" s="8">
        <f t="shared" si="3"/>
        <v>-2.0997865190700371E-3</v>
      </c>
    </row>
    <row r="22" spans="13:24">
      <c r="M22" s="11">
        <v>60</v>
      </c>
      <c r="N22" s="12">
        <f t="shared" si="6"/>
        <v>376.99111843077515</v>
      </c>
      <c r="O22" s="8">
        <f t="shared" si="4"/>
        <v>10</v>
      </c>
      <c r="P22" s="8">
        <f t="shared" si="4"/>
        <v>1E-3</v>
      </c>
      <c r="Q22" s="17"/>
      <c r="R22" s="13">
        <f t="shared" si="1"/>
        <v>0.99929014504023617</v>
      </c>
      <c r="S22" s="14">
        <f t="shared" si="5"/>
        <v>-88.480538552671376</v>
      </c>
      <c r="U22" s="18">
        <f t="shared" si="2"/>
        <v>1</v>
      </c>
      <c r="V22" s="18">
        <f t="shared" si="2"/>
        <v>0</v>
      </c>
      <c r="W22" s="16">
        <f t="shared" si="0"/>
        <v>0.99929014504023617</v>
      </c>
      <c r="X22" s="8">
        <f t="shared" si="3"/>
        <v>-6.1679112598311339E-3</v>
      </c>
    </row>
    <row r="23" spans="13:24">
      <c r="M23" s="11">
        <v>100</v>
      </c>
      <c r="N23" s="12">
        <f t="shared" si="6"/>
        <v>628.31853071795865</v>
      </c>
      <c r="O23" s="8">
        <f t="shared" si="4"/>
        <v>10</v>
      </c>
      <c r="P23" s="8">
        <f t="shared" si="4"/>
        <v>1E-3</v>
      </c>
      <c r="Q23" s="17"/>
      <c r="R23" s="13">
        <f t="shared" si="1"/>
        <v>0.99803190450364498</v>
      </c>
      <c r="S23" s="14">
        <f t="shared" si="5"/>
        <v>-89.088186330386165</v>
      </c>
      <c r="U23" s="18">
        <f t="shared" si="2"/>
        <v>1</v>
      </c>
      <c r="V23" s="18">
        <f t="shared" si="2"/>
        <v>0</v>
      </c>
      <c r="W23" s="16">
        <f t="shared" si="0"/>
        <v>0.99803190450364498</v>
      </c>
      <c r="X23" s="8">
        <f t="shared" si="3"/>
        <v>-1.7111504344580936E-2</v>
      </c>
    </row>
    <row r="24" spans="13:24">
      <c r="M24" s="11">
        <v>200</v>
      </c>
      <c r="N24" s="12">
        <f t="shared" si="6"/>
        <v>1256.6370614359173</v>
      </c>
      <c r="O24" s="8">
        <f t="shared" si="4"/>
        <v>10</v>
      </c>
      <c r="P24" s="8">
        <f t="shared" si="4"/>
        <v>1E-3</v>
      </c>
      <c r="Q24" s="17"/>
      <c r="R24" s="13">
        <f t="shared" si="1"/>
        <v>0.99219661539359161</v>
      </c>
      <c r="S24" s="14">
        <f t="shared" si="5"/>
        <v>-89.544064297602176</v>
      </c>
      <c r="U24" s="18">
        <f t="shared" si="2"/>
        <v>1</v>
      </c>
      <c r="V24" s="18">
        <f t="shared" si="2"/>
        <v>0</v>
      </c>
      <c r="W24" s="16">
        <f t="shared" si="0"/>
        <v>0.99219661539359161</v>
      </c>
      <c r="X24" s="8">
        <f t="shared" si="3"/>
        <v>-6.8045175474465092E-2</v>
      </c>
    </row>
    <row r="25" spans="13:24">
      <c r="M25" s="11">
        <v>350</v>
      </c>
      <c r="N25" s="12">
        <f t="shared" si="6"/>
        <v>2199.114857512855</v>
      </c>
      <c r="O25" s="8">
        <f t="shared" si="4"/>
        <v>10</v>
      </c>
      <c r="P25" s="8">
        <f t="shared" si="4"/>
        <v>1E-3</v>
      </c>
      <c r="Q25" s="17"/>
      <c r="R25" s="13">
        <f t="shared" si="1"/>
        <v>0.9766626038980073</v>
      </c>
      <c r="S25" s="14">
        <f t="shared" si="5"/>
        <v>-89.739461609267494</v>
      </c>
      <c r="U25" s="18">
        <f t="shared" si="2"/>
        <v>1</v>
      </c>
      <c r="V25" s="18">
        <f t="shared" si="2"/>
        <v>0</v>
      </c>
      <c r="W25" s="16">
        <f t="shared" si="0"/>
        <v>0.9766626038980073</v>
      </c>
      <c r="X25" s="8">
        <f t="shared" si="3"/>
        <v>-0.20510881922259355</v>
      </c>
    </row>
    <row r="26" spans="13:24">
      <c r="M26" s="11">
        <v>600</v>
      </c>
      <c r="N26" s="12">
        <f t="shared" si="6"/>
        <v>3769.9111843077517</v>
      </c>
      <c r="O26" s="8">
        <f t="shared" si="4"/>
        <v>10</v>
      </c>
      <c r="P26" s="8">
        <f t="shared" si="4"/>
        <v>1E-3</v>
      </c>
      <c r="Q26" s="17"/>
      <c r="R26" s="13">
        <f t="shared" si="1"/>
        <v>0.93571522027870502</v>
      </c>
      <c r="S26" s="14">
        <f t="shared" si="5"/>
        <v>-89.848018580992715</v>
      </c>
      <c r="U26" s="18">
        <f t="shared" si="2"/>
        <v>1</v>
      </c>
      <c r="V26" s="18">
        <f t="shared" si="2"/>
        <v>0</v>
      </c>
      <c r="W26" s="16">
        <f t="shared" si="0"/>
        <v>0.93571522027870502</v>
      </c>
      <c r="X26" s="8">
        <f t="shared" si="3"/>
        <v>-0.57712612523795415</v>
      </c>
    </row>
    <row r="27" spans="13:24">
      <c r="M27" s="11">
        <v>1000</v>
      </c>
      <c r="N27" s="12">
        <f t="shared" si="6"/>
        <v>6283.1853071795858</v>
      </c>
      <c r="O27" s="8">
        <f t="shared" si="4"/>
        <v>10</v>
      </c>
      <c r="P27" s="8">
        <f t="shared" si="4"/>
        <v>1E-3</v>
      </c>
      <c r="Q27" s="17"/>
      <c r="R27" s="13">
        <f t="shared" si="1"/>
        <v>0.84673301596483042</v>
      </c>
      <c r="S27" s="14">
        <f t="shared" si="5"/>
        <v>-89.908811011716651</v>
      </c>
      <c r="U27" s="18">
        <f t="shared" si="2"/>
        <v>1</v>
      </c>
      <c r="V27" s="18">
        <f t="shared" si="2"/>
        <v>0</v>
      </c>
      <c r="W27" s="16">
        <f t="shared" si="0"/>
        <v>0.84673301596483042</v>
      </c>
      <c r="X27" s="8">
        <f t="shared" si="3"/>
        <v>-1.445070116205287</v>
      </c>
    </row>
    <row r="28" spans="13:24">
      <c r="M28" s="11">
        <v>2000</v>
      </c>
      <c r="N28" s="12">
        <f t="shared" si="6"/>
        <v>12566.370614359172</v>
      </c>
      <c r="O28" s="8">
        <f t="shared" si="4"/>
        <v>10</v>
      </c>
      <c r="P28" s="8">
        <f t="shared" si="4"/>
        <v>1E-3</v>
      </c>
      <c r="Q28" s="17"/>
      <c r="R28" s="13">
        <f t="shared" si="1"/>
        <v>0.62267699229949991</v>
      </c>
      <c r="S28" s="14">
        <f t="shared" si="5"/>
        <v>-89.954405476985315</v>
      </c>
      <c r="U28" s="18">
        <f t="shared" si="2"/>
        <v>1</v>
      </c>
      <c r="V28" s="18">
        <f t="shared" si="2"/>
        <v>0</v>
      </c>
      <c r="W28" s="16">
        <f t="shared" si="0"/>
        <v>0.62267699229949991</v>
      </c>
      <c r="X28" s="8">
        <f t="shared" si="3"/>
        <v>-4.1147436202747096</v>
      </c>
    </row>
    <row r="29" spans="13:24">
      <c r="M29" s="11">
        <v>3500</v>
      </c>
      <c r="N29" s="12">
        <f t="shared" si="6"/>
        <v>21991.148575128551</v>
      </c>
      <c r="O29" s="8">
        <f t="shared" si="4"/>
        <v>10</v>
      </c>
      <c r="P29" s="8">
        <f t="shared" si="4"/>
        <v>1E-3</v>
      </c>
      <c r="Q29" s="17"/>
      <c r="R29" s="13">
        <f t="shared" si="1"/>
        <v>0.41394096571269356</v>
      </c>
      <c r="S29" s="14">
        <f t="shared" si="5"/>
        <v>-89.973945983144915</v>
      </c>
      <c r="U29" s="18">
        <f t="shared" si="2"/>
        <v>1</v>
      </c>
      <c r="V29" s="18">
        <f t="shared" si="2"/>
        <v>0</v>
      </c>
      <c r="W29" s="16">
        <f t="shared" si="0"/>
        <v>0.41394096571269356</v>
      </c>
      <c r="X29" s="8">
        <f t="shared" si="3"/>
        <v>-7.6612318294340476</v>
      </c>
    </row>
    <row r="30" spans="13:24">
      <c r="M30" s="11">
        <v>6000</v>
      </c>
      <c r="N30" s="12">
        <f t="shared" si="6"/>
        <v>37699.111843077517</v>
      </c>
      <c r="O30" s="8">
        <f t="shared" si="4"/>
        <v>10</v>
      </c>
      <c r="P30" s="8">
        <f t="shared" si="4"/>
        <v>1E-3</v>
      </c>
      <c r="Q30" s="17"/>
      <c r="R30" s="13">
        <f t="shared" si="1"/>
        <v>0.25639145895655385</v>
      </c>
      <c r="S30" s="14">
        <f t="shared" si="5"/>
        <v>-89.984801822810113</v>
      </c>
      <c r="U30" s="18">
        <f t="shared" si="2"/>
        <v>1</v>
      </c>
      <c r="V30" s="18">
        <f t="shared" si="2"/>
        <v>0</v>
      </c>
      <c r="W30" s="16">
        <f t="shared" si="0"/>
        <v>0.25639145895655385</v>
      </c>
      <c r="X30" s="8">
        <f t="shared" si="3"/>
        <v>-11.821928927044215</v>
      </c>
    </row>
    <row r="31" spans="13:24">
      <c r="M31" s="11">
        <v>10000</v>
      </c>
      <c r="N31" s="12">
        <f t="shared" si="6"/>
        <v>62831.853071795864</v>
      </c>
      <c r="O31" s="8">
        <f t="shared" si="4"/>
        <v>10</v>
      </c>
      <c r="P31" s="8">
        <f t="shared" si="4"/>
        <v>1E-3</v>
      </c>
      <c r="Q31" s="17"/>
      <c r="R31" s="13">
        <f t="shared" si="1"/>
        <v>0.15717672547758985</v>
      </c>
      <c r="S31" s="14">
        <f t="shared" si="5"/>
        <v>-89.990881093549177</v>
      </c>
      <c r="U31" s="18">
        <f t="shared" si="2"/>
        <v>1</v>
      </c>
      <c r="V31" s="18">
        <f t="shared" si="2"/>
        <v>0</v>
      </c>
      <c r="W31" s="16">
        <f t="shared" si="0"/>
        <v>0.15717672547758985</v>
      </c>
      <c r="X31" s="8">
        <f t="shared" si="3"/>
        <v>-16.072235265805517</v>
      </c>
    </row>
    <row r="32" spans="13:24">
      <c r="M32" s="11">
        <v>20000</v>
      </c>
      <c r="N32" s="12">
        <f t="shared" si="6"/>
        <v>125663.70614359173</v>
      </c>
      <c r="O32" s="8">
        <f t="shared" si="4"/>
        <v>10</v>
      </c>
      <c r="P32" s="8">
        <f t="shared" si="4"/>
        <v>1E-3</v>
      </c>
      <c r="Q32" s="17"/>
      <c r="R32" s="13">
        <f t="shared" si="1"/>
        <v>7.9326696843658534E-2</v>
      </c>
      <c r="S32" s="14">
        <f t="shared" si="5"/>
        <v>-89.995440546745712</v>
      </c>
      <c r="U32" s="18">
        <f t="shared" ref="U32:V39" si="7">U31</f>
        <v>1</v>
      </c>
      <c r="V32" s="18">
        <f t="shared" si="7"/>
        <v>0</v>
      </c>
      <c r="W32" s="16">
        <f t="shared" si="0"/>
        <v>7.9326696843658534E-2</v>
      </c>
      <c r="X32" s="8">
        <f t="shared" si="3"/>
        <v>-22.011612586390065</v>
      </c>
    </row>
    <row r="33" spans="13:24">
      <c r="M33" s="11">
        <v>35000</v>
      </c>
      <c r="N33" s="12">
        <f t="shared" si="6"/>
        <v>219911.48575128551</v>
      </c>
      <c r="O33" s="8">
        <f t="shared" ref="O33:P39" si="8">O32</f>
        <v>10</v>
      </c>
      <c r="P33" s="8">
        <f t="shared" si="8"/>
        <v>1E-3</v>
      </c>
      <c r="Q33" s="17"/>
      <c r="R33" s="13">
        <f t="shared" si="1"/>
        <v>4.5425899770171994E-2</v>
      </c>
      <c r="S33" s="14">
        <f t="shared" si="5"/>
        <v>-89.997394598136708</v>
      </c>
      <c r="U33" s="18">
        <f t="shared" si="7"/>
        <v>1</v>
      </c>
      <c r="V33" s="18">
        <f t="shared" si="7"/>
        <v>0</v>
      </c>
      <c r="W33" s="16">
        <f t="shared" si="0"/>
        <v>4.5425899770171994E-2</v>
      </c>
      <c r="X33" s="8">
        <f t="shared" si="3"/>
        <v>-26.853929233573851</v>
      </c>
    </row>
    <row r="34" spans="13:24">
      <c r="M34" s="11">
        <v>60000</v>
      </c>
      <c r="N34" s="12">
        <f t="shared" si="6"/>
        <v>376991.11843077518</v>
      </c>
      <c r="O34" s="8">
        <f t="shared" si="8"/>
        <v>10</v>
      </c>
      <c r="P34" s="8">
        <f t="shared" si="8"/>
        <v>1E-3</v>
      </c>
      <c r="Q34" s="17"/>
      <c r="R34" s="13">
        <f t="shared" si="1"/>
        <v>2.6516496729203566E-2</v>
      </c>
      <c r="S34" s="14">
        <f t="shared" si="5"/>
        <v>-89.998480182245729</v>
      </c>
      <c r="U34" s="18">
        <f t="shared" si="7"/>
        <v>1</v>
      </c>
      <c r="V34" s="18">
        <f t="shared" si="7"/>
        <v>0</v>
      </c>
      <c r="W34" s="16">
        <f t="shared" si="0"/>
        <v>2.6516496729203566E-2</v>
      </c>
      <c r="X34" s="8">
        <f t="shared" si="3"/>
        <v>-31.529677080213766</v>
      </c>
    </row>
    <row r="35" spans="13:24">
      <c r="M35" s="11">
        <v>100000</v>
      </c>
      <c r="N35" s="12">
        <f t="shared" si="6"/>
        <v>628318.53071795858</v>
      </c>
      <c r="O35" s="8">
        <f t="shared" si="8"/>
        <v>10</v>
      </c>
      <c r="P35" s="8">
        <f t="shared" si="8"/>
        <v>1E-3</v>
      </c>
      <c r="Q35" s="17"/>
      <c r="R35" s="13">
        <f t="shared" si="1"/>
        <v>1.5913478971147699E-2</v>
      </c>
      <c r="S35" s="14">
        <f t="shared" si="5"/>
        <v>-89.999088109347298</v>
      </c>
      <c r="U35" s="18">
        <f t="shared" si="7"/>
        <v>1</v>
      </c>
      <c r="V35" s="18">
        <f t="shared" si="7"/>
        <v>0</v>
      </c>
      <c r="W35" s="16">
        <f t="shared" si="0"/>
        <v>1.5913478971147699E-2</v>
      </c>
      <c r="X35" s="8">
        <f t="shared" si="3"/>
        <v>-35.964697308632857</v>
      </c>
    </row>
    <row r="36" spans="13:24">
      <c r="M36" s="11">
        <v>200000</v>
      </c>
      <c r="N36" s="12">
        <f t="shared" si="6"/>
        <v>1256637.0614359172</v>
      </c>
      <c r="O36" s="8">
        <f t="shared" si="8"/>
        <v>10</v>
      </c>
      <c r="P36" s="8">
        <f t="shared" si="8"/>
        <v>1E-3</v>
      </c>
      <c r="Q36" s="17"/>
      <c r="R36" s="13">
        <f t="shared" si="1"/>
        <v>7.9574952014482853E-3</v>
      </c>
      <c r="S36" s="14">
        <f t="shared" si="5"/>
        <v>-89.999544054673621</v>
      </c>
      <c r="U36" s="18">
        <f t="shared" si="7"/>
        <v>1</v>
      </c>
      <c r="V36" s="18">
        <f t="shared" si="7"/>
        <v>0</v>
      </c>
      <c r="W36" s="16">
        <f t="shared" si="0"/>
        <v>7.9574952014482853E-3</v>
      </c>
      <c r="X36" s="8">
        <f t="shared" si="3"/>
        <v>-41.984472291927837</v>
      </c>
    </row>
    <row r="37" spans="13:24">
      <c r="M37" s="11">
        <v>350000</v>
      </c>
      <c r="N37" s="12">
        <f t="shared" si="6"/>
        <v>2199114.857512855</v>
      </c>
      <c r="O37" s="8">
        <f t="shared" si="8"/>
        <v>10</v>
      </c>
      <c r="P37" s="8">
        <f t="shared" si="8"/>
        <v>1E-3</v>
      </c>
      <c r="Q37" s="17"/>
      <c r="R37" s="13">
        <f t="shared" si="1"/>
        <v>4.5472370751703725E-3</v>
      </c>
      <c r="S37" s="14">
        <f t="shared" si="5"/>
        <v>-89.999739459813497</v>
      </c>
      <c r="U37" s="18">
        <f t="shared" si="7"/>
        <v>1</v>
      </c>
      <c r="V37" s="18">
        <f t="shared" si="7"/>
        <v>0</v>
      </c>
      <c r="W37" s="16">
        <f t="shared" si="0"/>
        <v>4.5472370751703725E-3</v>
      </c>
      <c r="X37" s="8">
        <f t="shared" si="3"/>
        <v>-46.845048055751519</v>
      </c>
    </row>
    <row r="38" spans="13:24">
      <c r="M38" s="11">
        <v>600000</v>
      </c>
      <c r="N38" s="12">
        <f t="shared" si="6"/>
        <v>3769911.1843077517</v>
      </c>
      <c r="O38" s="8">
        <f t="shared" si="8"/>
        <v>10</v>
      </c>
      <c r="P38" s="8">
        <f t="shared" si="8"/>
        <v>1E-3</v>
      </c>
      <c r="Q38" s="17"/>
      <c r="R38" s="13">
        <f t="shared" si="1"/>
        <v>2.6525730528729552E-3</v>
      </c>
      <c r="S38" s="14">
        <f t="shared" si="5"/>
        <v>-89.99984801822454</v>
      </c>
      <c r="U38" s="18">
        <f t="shared" si="7"/>
        <v>1</v>
      </c>
      <c r="V38" s="18">
        <f t="shared" si="7"/>
        <v>0</v>
      </c>
      <c r="W38" s="16">
        <f t="shared" si="0"/>
        <v>2.6525730528729552E-3</v>
      </c>
      <c r="X38" s="8">
        <f t="shared" si="3"/>
        <v>-51.526652932526943</v>
      </c>
    </row>
    <row r="39" spans="13:24">
      <c r="M39" s="11">
        <v>1000000</v>
      </c>
      <c r="N39" s="12">
        <f t="shared" si="6"/>
        <v>6283185.307179586</v>
      </c>
      <c r="O39" s="8">
        <f t="shared" si="8"/>
        <v>10</v>
      </c>
      <c r="P39" s="8">
        <f t="shared" si="8"/>
        <v>1E-3</v>
      </c>
      <c r="Q39" s="17"/>
      <c r="R39" s="13">
        <f t="shared" si="1"/>
        <v>1.5915474152018807E-3</v>
      </c>
      <c r="S39" s="14">
        <f t="shared" si="5"/>
        <v>-89.999908810934727</v>
      </c>
      <c r="U39" s="18">
        <f t="shared" si="7"/>
        <v>1</v>
      </c>
      <c r="V39" s="18">
        <f t="shared" si="7"/>
        <v>0</v>
      </c>
      <c r="W39" s="16">
        <f t="shared" si="0"/>
        <v>1.5915474152018807E-3</v>
      </c>
      <c r="X39" s="8">
        <f t="shared" si="3"/>
        <v>-55.963608367956105</v>
      </c>
    </row>
  </sheetData>
  <hyperlinks>
    <hyperlink ref="B2" r:id="rId1" xr:uid="{1A70F8F6-7D46-4ABC-96DE-783D4F22FFDE}"/>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LR LPF 1次</vt:lpstr>
      <vt:lpstr>'LR LPF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