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E6F38F8C-A368-4A54-AEB3-5405E5B1B539}" xr6:coauthVersionLast="47" xr6:coauthVersionMax="47" xr10:uidLastSave="{00000000-0000-0000-0000-000000000000}"/>
  <bookViews>
    <workbookView xWindow="7575" yWindow="1635" windowWidth="18510" windowHeight="13335" activeTab="1" xr2:uid="{3CC913CB-6270-4F6D-BDE6-B73CFCAC55A3}"/>
  </bookViews>
  <sheets>
    <sheet name="使用上の注意" sheetId="1" r:id="rId1"/>
    <sheet name="piezo" sheetId="2"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 localSheetId="1">#REF!</definedName>
    <definedName name="DataCount">#REF!</definedName>
    <definedName name="_xlnm.Print_Area" localSheetId="1">piezo!$A$1:$X$135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2" l="1"/>
  <c r="N12" i="2"/>
  <c r="N15" i="2"/>
  <c r="S15" i="2" s="1"/>
  <c r="T15" i="2"/>
  <c r="N16" i="2"/>
  <c r="S16" i="2" s="1"/>
  <c r="O16" i="2"/>
  <c r="T16" i="2" s="1"/>
  <c r="P16" i="2"/>
  <c r="P17" i="2" s="1"/>
  <c r="P18" i="2" s="1"/>
  <c r="P19" i="2" s="1"/>
  <c r="P20" i="2" s="1"/>
  <c r="P21" i="2" s="1"/>
  <c r="P22" i="2" s="1"/>
  <c r="P23" i="2" s="1"/>
  <c r="P24" i="2" s="1"/>
  <c r="P25" i="2" s="1"/>
  <c r="P26" i="2" s="1"/>
  <c r="P27" i="2" s="1"/>
  <c r="P28" i="2" s="1"/>
  <c r="P29" i="2" s="1"/>
  <c r="P30" i="2" s="1"/>
  <c r="P31" i="2" s="1"/>
  <c r="P32" i="2" s="1"/>
  <c r="P33" i="2" s="1"/>
  <c r="P34" i="2" s="1"/>
  <c r="P35" i="2" s="1"/>
  <c r="P36" i="2" s="1"/>
  <c r="P37" i="2" s="1"/>
  <c r="P38" i="2" s="1"/>
  <c r="P39" i="2" s="1"/>
  <c r="Q16" i="2"/>
  <c r="R16" i="2"/>
  <c r="R17" i="2" s="1"/>
  <c r="R18" i="2" s="1"/>
  <c r="N17" i="2"/>
  <c r="S17" i="2" s="1"/>
  <c r="O17" i="2"/>
  <c r="T17" i="2" s="1"/>
  <c r="Q17" i="2"/>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N18" i="2"/>
  <c r="N19" i="2"/>
  <c r="N20" i="2"/>
  <c r="N21" i="2"/>
  <c r="N22" i="2"/>
  <c r="N23" i="2"/>
  <c r="N24" i="2"/>
  <c r="N25" i="2"/>
  <c r="N26" i="2"/>
  <c r="N27" i="2"/>
  <c r="N28" i="2"/>
  <c r="N29" i="2"/>
  <c r="N30" i="2"/>
  <c r="N31" i="2"/>
  <c r="N32" i="2"/>
  <c r="N33" i="2"/>
  <c r="N34" i="2"/>
  <c r="N35" i="2"/>
  <c r="N36" i="2"/>
  <c r="N37" i="2"/>
  <c r="N38" i="2"/>
  <c r="N39" i="2"/>
  <c r="S18" i="2" l="1"/>
  <c r="R19" i="2"/>
  <c r="O18" i="2"/>
  <c r="T18" i="2" l="1"/>
  <c r="O19" i="2"/>
  <c r="R20" i="2"/>
  <c r="S19" i="2"/>
  <c r="R21" i="2" l="1"/>
  <c r="T19" i="2"/>
  <c r="O20" i="2"/>
  <c r="S20" i="2" s="1"/>
  <c r="O21" i="2" l="1"/>
  <c r="T20" i="2"/>
  <c r="R22" i="2"/>
  <c r="S21" i="2"/>
  <c r="R23" i="2" l="1"/>
  <c r="S22" i="2"/>
  <c r="O22" i="2"/>
  <c r="T21" i="2"/>
  <c r="T22" i="2" l="1"/>
  <c r="O23" i="2"/>
  <c r="R24" i="2"/>
  <c r="S23" i="2"/>
  <c r="R25" i="2" l="1"/>
  <c r="T23" i="2"/>
  <c r="O24" i="2"/>
  <c r="O25" i="2" l="1"/>
  <c r="T24" i="2"/>
  <c r="S24" i="2"/>
  <c r="R26" i="2"/>
  <c r="S25" i="2"/>
  <c r="R27" i="2" l="1"/>
  <c r="T25" i="2"/>
  <c r="O26" i="2"/>
  <c r="T26" i="2" l="1"/>
  <c r="O27" i="2"/>
  <c r="R28" i="2"/>
  <c r="S27" i="2"/>
  <c r="S26" i="2"/>
  <c r="R29" i="2" l="1"/>
  <c r="T27" i="2"/>
  <c r="O28" i="2"/>
  <c r="O29" i="2" l="1"/>
  <c r="T28" i="2"/>
  <c r="S28" i="2"/>
  <c r="S29" i="2"/>
  <c r="R30" i="2"/>
  <c r="R31" i="2" l="1"/>
  <c r="O30" i="2"/>
  <c r="T29" i="2"/>
  <c r="T30" i="2" l="1"/>
  <c r="O31" i="2"/>
  <c r="S30" i="2"/>
  <c r="R32" i="2"/>
  <c r="S31" i="2"/>
  <c r="R33" i="2" l="1"/>
  <c r="T31" i="2"/>
  <c r="O32" i="2"/>
  <c r="T32" i="2" l="1"/>
  <c r="O33" i="2"/>
  <c r="S32" i="2"/>
  <c r="R34" i="2"/>
  <c r="S33" i="2"/>
  <c r="R35" i="2" l="1"/>
  <c r="T33" i="2"/>
  <c r="O34" i="2"/>
  <c r="R36" i="2" l="1"/>
  <c r="T34" i="2"/>
  <c r="O35" i="2"/>
  <c r="S34" i="2"/>
  <c r="R37" i="2" l="1"/>
  <c r="T35" i="2"/>
  <c r="O36" i="2"/>
  <c r="S36" i="2" s="1"/>
  <c r="S35" i="2"/>
  <c r="O37" i="2" l="1"/>
  <c r="T36" i="2"/>
  <c r="S37" i="2"/>
  <c r="R38" i="2"/>
  <c r="R39" i="2" l="1"/>
  <c r="O38" i="2"/>
  <c r="T37" i="2"/>
  <c r="T38" i="2" l="1"/>
  <c r="O39" i="2"/>
  <c r="T39" i="2" s="1"/>
  <c r="S38" i="2"/>
  <c r="S39" i="2"/>
</calcChain>
</file>

<file path=xl/sharedStrings.xml><?xml version="1.0" encoding="utf-8"?>
<sst xmlns="http://schemas.openxmlformats.org/spreadsheetml/2006/main" count="26" uniqueCount="25">
  <si>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</si>
  <si>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</si>
  <si>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</si>
  <si>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</si>
  <si>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</si>
  <si>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</si>
  <si>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</si>
  <si>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𝜃[°]</t>
  </si>
  <si>
    <t>|z|[Ω]</t>
  </si>
  <si>
    <t>C0[F]</t>
  </si>
  <si>
    <t>C1[F]</t>
  </si>
  <si>
    <t>L1[H]</t>
  </si>
  <si>
    <t>R1[Ω]</t>
  </si>
  <si>
    <t>ω[rad/s]</t>
  </si>
  <si>
    <t>f[Hz]</t>
  </si>
  <si>
    <t>fp[Hz]</t>
    <phoneticPr fontId="0"/>
  </si>
  <si>
    <t>計算セル</t>
  </si>
  <si>
    <t>fs[Hz]</t>
    <phoneticPr fontId="0"/>
  </si>
  <si>
    <t>入力セル</t>
  </si>
  <si>
    <t>並列共振周波数fp</t>
  </si>
  <si>
    <t>直列共振周波数fs</t>
  </si>
  <si>
    <t>実際に設計で使うのはその正の実数|Z|なので、</t>
  </si>
  <si>
    <t>位相遅れθは、</t>
  </si>
  <si>
    <t>インピーダンスZは</t>
  </si>
  <si>
    <t>■圧電振動子のインピーダンス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</si>
</sst>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10">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sz val="11"/>
      <name val="Meiryo UI"/>
      <family val="3"/>
      <charset val="128"/>
    </font>
    <font>
      <b/>
      <sz val="11"/>
      <color indexed="12"/>
      <name val="Meiryo UI"/>
      <family val="3"/>
      <charset val="128"/>
    </font>
    <font>
      <sz val="11"/>
      <color rgb="FFFF0000"/>
      <name val="Meiryo UI"/>
      <family val="3"/>
      <charset val="128"/>
    </font>
    <font>
      <sz val="11"/>
      <color theme="1"/>
      <name val="Calibri"/>
      <family val="2"/>
      <scheme val="minor"/>
    </font>
    <font>
      <sz val="8"/>
      <name val="Meiryo UI"/>
      <family val="3"/>
      <charset val="128"/>
    </font>
    <font>
      <b/>
      <u/>
      <sz val="11"/>
      <color indexed="12"/>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4">
    <xf numFmtId="0" fontId="0" fillId="0" borderId="0"/>
    <xf numFmtId="0" fontId="2" fillId="0" borderId="0" applyNumberFormat="0" applyFill="0" applyBorder="0" applyAlignment="0" applyProtection="0"/>
    <xf numFmtId="0" fontId="3" fillId="0" borderId="0"/>
    <xf numFmtId="0" fontId="7" fillId="0" borderId="0"/>
  </cellStyleXfs>
  <cellXfs count="19">
    <xf numFmtId="0" fontId="0" fillId="0" borderId="0" xfId="0"/>
    <xf numFmtId="0" fontId="1" fillId="0" borderId="0" xfId="0" applyFont="1"/>
    <xf numFmtId="0" fontId="2" fillId="0" borderId="0" xfId="1"/>
    <xf numFmtId="0" fontId="4" fillId="0" borderId="0" xfId="2" applyFont="1"/>
    <xf numFmtId="0" fontId="5" fillId="0" borderId="0" xfId="2" applyFont="1"/>
    <xf numFmtId="164" fontId="6" fillId="2" borderId="1" xfId="2" applyNumberFormat="1" applyFont="1" applyFill="1" applyBorder="1" applyAlignment="1">
      <alignment shrinkToFit="1"/>
    </xf>
    <xf numFmtId="165" fontId="4" fillId="2" borderId="1" xfId="2" applyNumberFormat="1" applyFont="1" applyFill="1" applyBorder="1" applyAlignment="1">
      <alignment shrinkToFit="1"/>
    </xf>
    <xf numFmtId="0" fontId="4" fillId="2" borderId="1" xfId="2" applyFont="1" applyFill="1" applyBorder="1" applyAlignment="1">
      <alignment shrinkToFit="1"/>
    </xf>
    <xf numFmtId="164" fontId="4" fillId="2" borderId="1" xfId="2" applyNumberFormat="1" applyFont="1" applyFill="1" applyBorder="1" applyAlignment="1">
      <alignment shrinkToFit="1"/>
    </xf>
    <xf numFmtId="0" fontId="4" fillId="3" borderId="1" xfId="2" applyFont="1" applyFill="1" applyBorder="1"/>
    <xf numFmtId="165" fontId="4" fillId="3" borderId="1" xfId="2" applyNumberFormat="1" applyFont="1" applyFill="1" applyBorder="1" applyAlignment="1">
      <alignment shrinkToFit="1"/>
    </xf>
    <xf numFmtId="0" fontId="4" fillId="3" borderId="1" xfId="2" applyFont="1" applyFill="1" applyBorder="1" applyAlignment="1">
      <alignment shrinkToFit="1"/>
    </xf>
    <xf numFmtId="0" fontId="4" fillId="0" borderId="1" xfId="2" applyFont="1" applyBorder="1" applyAlignment="1">
      <alignment shrinkToFit="1"/>
    </xf>
    <xf numFmtId="1" fontId="8" fillId="2" borderId="1" xfId="3" applyNumberFormat="1" applyFont="1" applyFill="1" applyBorder="1"/>
    <xf numFmtId="0" fontId="4" fillId="0" borderId="1" xfId="3" applyFont="1" applyBorder="1"/>
    <xf numFmtId="0" fontId="4" fillId="2" borderId="0" xfId="2" applyFont="1" applyFill="1"/>
    <xf numFmtId="0" fontId="4" fillId="3" borderId="0" xfId="2" applyFont="1" applyFill="1"/>
    <xf numFmtId="0" fontId="4" fillId="0" borderId="0" xfId="3" applyFont="1"/>
    <xf numFmtId="0" fontId="9" fillId="0" borderId="2" xfId="2" applyFont="1" applyBorder="1"/>
  </cellXfs>
  <cellStyles count="4">
    <cellStyle name="ハイパーリンク" xfId="1" builtinId="8"/>
    <cellStyle name="標準" xfId="0" builtinId="0"/>
    <cellStyle name="標準 2" xfId="2" xr:uid="{E3F50F70-51B8-4926-A617-7B45E75584F5}"/>
    <cellStyle name="標準 3" xfId="3" xr:uid="{C774F84F-FD46-4130-99BB-61B791FBE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93835462548098"/>
          <c:y val="7.9415246161964076E-2"/>
          <c:w val="0.73475595968919472"/>
          <c:h val="0.82407407407407407"/>
        </c:manualLayout>
      </c:layout>
      <c:scatterChart>
        <c:scatterStyle val="smoothMarker"/>
        <c:varyColors val="0"/>
        <c:ser>
          <c:idx val="0"/>
          <c:order val="0"/>
          <c:tx>
            <c:strRef>
              <c:f>piezo!$S$14</c:f>
              <c:strCache>
                <c:ptCount val="1"/>
                <c:pt idx="0">
                  <c:v>|z|[Ω]</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piezo!$M$15:$M$39</c:f>
              <c:numCache>
                <c:formatCode>General</c:formatCode>
                <c:ptCount val="25"/>
                <c:pt idx="0">
                  <c:v>333.62363651992621</c:v>
                </c:pt>
                <c:pt idx="1">
                  <c:v>361.90171727408358</c:v>
                </c:pt>
                <c:pt idx="2">
                  <c:v>390.17979802824095</c:v>
                </c:pt>
                <c:pt idx="3">
                  <c:v>418.45787878239832</c:v>
                </c:pt>
                <c:pt idx="4">
                  <c:v>446.7359595365557</c:v>
                </c:pt>
                <c:pt idx="5">
                  <c:v>475.01404029071301</c:v>
                </c:pt>
                <c:pt idx="6">
                  <c:v>503.29212104487038</c:v>
                </c:pt>
                <c:pt idx="7">
                  <c:v>531.5702017990277</c:v>
                </c:pt>
                <c:pt idx="8">
                  <c:v>559.84828255318507</c:v>
                </c:pt>
                <c:pt idx="9">
                  <c:v>588.12636330734244</c:v>
                </c:pt>
                <c:pt idx="10">
                  <c:v>616.40444406149982</c:v>
                </c:pt>
                <c:pt idx="11">
                  <c:v>644.68252481565719</c:v>
                </c:pt>
                <c:pt idx="12">
                  <c:v>672.96060556981456</c:v>
                </c:pt>
                <c:pt idx="13">
                  <c:v>701.23868632397193</c:v>
                </c:pt>
                <c:pt idx="14">
                  <c:v>729.51676707812931</c:v>
                </c:pt>
                <c:pt idx="15">
                  <c:v>757.79484783228668</c:v>
                </c:pt>
                <c:pt idx="16">
                  <c:v>786.07292858644405</c:v>
                </c:pt>
                <c:pt idx="17">
                  <c:v>814.35100934060131</c:v>
                </c:pt>
                <c:pt idx="18">
                  <c:v>842.62909009475868</c:v>
                </c:pt>
                <c:pt idx="19">
                  <c:v>870.90717084891605</c:v>
                </c:pt>
                <c:pt idx="20">
                  <c:v>899.18525160307331</c:v>
                </c:pt>
              </c:numCache>
            </c:numRef>
          </c:xVal>
          <c:yVal>
            <c:numRef>
              <c:f>piezo!$S$15:$S$39</c:f>
              <c:numCache>
                <c:formatCode>0.0</c:formatCode>
                <c:ptCount val="25"/>
                <c:pt idx="0">
                  <c:v>132.04681506636621</c:v>
                </c:pt>
                <c:pt idx="1">
                  <c:v>116.33925098413278</c:v>
                </c:pt>
                <c:pt idx="2">
                  <c:v>102.49555812194207</c:v>
                </c:pt>
                <c:pt idx="3">
                  <c:v>90.681256994454415</c:v>
                </c:pt>
                <c:pt idx="4">
                  <c:v>81.875979576129239</c:v>
                </c:pt>
                <c:pt idx="5">
                  <c:v>78.482821830877725</c:v>
                </c:pt>
                <c:pt idx="6">
                  <c:v>84.515425472851689</c:v>
                </c:pt>
                <c:pt idx="7">
                  <c:v>103.88438066182562</c:v>
                </c:pt>
                <c:pt idx="8">
                  <c:v>137.40526563841829</c:v>
                </c:pt>
                <c:pt idx="9">
                  <c:v>178.84607512019605</c:v>
                </c:pt>
                <c:pt idx="10">
                  <c:v>210.81851067789194</c:v>
                </c:pt>
                <c:pt idx="11">
                  <c:v>218.20722955341182</c:v>
                </c:pt>
                <c:pt idx="12">
                  <c:v>206.70454362396333</c:v>
                </c:pt>
                <c:pt idx="13">
                  <c:v>189.132805360166</c:v>
                </c:pt>
                <c:pt idx="14">
                  <c:v>172.11359705949371</c:v>
                </c:pt>
                <c:pt idx="15">
                  <c:v>157.44056651940576</c:v>
                </c:pt>
                <c:pt idx="16">
                  <c:v>145.15396407914315</c:v>
                </c:pt>
                <c:pt idx="17">
                  <c:v>134.8686173342376</c:v>
                </c:pt>
                <c:pt idx="18">
                  <c:v>126.17690915455705</c:v>
                </c:pt>
                <c:pt idx="19">
                  <c:v>118.74206627181333</c:v>
                </c:pt>
                <c:pt idx="20">
                  <c:v>112.30406101827248</c:v>
                </c:pt>
                <c:pt idx="21">
                  <c:v>0</c:v>
                </c:pt>
                <c:pt idx="22">
                  <c:v>0</c:v>
                </c:pt>
                <c:pt idx="23">
                  <c:v>0</c:v>
                </c:pt>
                <c:pt idx="24">
                  <c:v>0</c:v>
                </c:pt>
              </c:numCache>
            </c:numRef>
          </c:yVal>
          <c:smooth val="1"/>
          <c:extLst>
            <c:ext xmlns:c16="http://schemas.microsoft.com/office/drawing/2014/chart" uri="{C3380CC4-5D6E-409C-BE32-E72D297353CC}">
              <c16:uniqueId val="{00000000-7ACC-4FE8-A4E8-9E7089ACF20D}"/>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piezo!$T$14</c:f>
              <c:strCache>
                <c:ptCount val="1"/>
                <c:pt idx="0">
                  <c:v>𝜃[°]</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piezo!$M$15:$M$39</c:f>
              <c:numCache>
                <c:formatCode>General</c:formatCode>
                <c:ptCount val="25"/>
                <c:pt idx="0">
                  <c:v>333.62363651992621</c:v>
                </c:pt>
                <c:pt idx="1">
                  <c:v>361.90171727408358</c:v>
                </c:pt>
                <c:pt idx="2">
                  <c:v>390.17979802824095</c:v>
                </c:pt>
                <c:pt idx="3">
                  <c:v>418.45787878239832</c:v>
                </c:pt>
                <c:pt idx="4">
                  <c:v>446.7359595365557</c:v>
                </c:pt>
                <c:pt idx="5">
                  <c:v>475.01404029071301</c:v>
                </c:pt>
                <c:pt idx="6">
                  <c:v>503.29212104487038</c:v>
                </c:pt>
                <c:pt idx="7">
                  <c:v>531.5702017990277</c:v>
                </c:pt>
                <c:pt idx="8">
                  <c:v>559.84828255318507</c:v>
                </c:pt>
                <c:pt idx="9">
                  <c:v>588.12636330734244</c:v>
                </c:pt>
                <c:pt idx="10">
                  <c:v>616.40444406149982</c:v>
                </c:pt>
                <c:pt idx="11">
                  <c:v>644.68252481565719</c:v>
                </c:pt>
                <c:pt idx="12">
                  <c:v>672.96060556981456</c:v>
                </c:pt>
                <c:pt idx="13">
                  <c:v>701.23868632397193</c:v>
                </c:pt>
                <c:pt idx="14">
                  <c:v>729.51676707812931</c:v>
                </c:pt>
                <c:pt idx="15">
                  <c:v>757.79484783228668</c:v>
                </c:pt>
                <c:pt idx="16">
                  <c:v>786.07292858644405</c:v>
                </c:pt>
                <c:pt idx="17">
                  <c:v>814.35100934060131</c:v>
                </c:pt>
                <c:pt idx="18">
                  <c:v>842.62909009475868</c:v>
                </c:pt>
                <c:pt idx="19">
                  <c:v>870.90717084891605</c:v>
                </c:pt>
                <c:pt idx="20">
                  <c:v>899.18525160307331</c:v>
                </c:pt>
              </c:numCache>
            </c:numRef>
          </c:xVal>
          <c:yVal>
            <c:numRef>
              <c:f>piezo!$T$15:$T$39</c:f>
              <c:numCache>
                <c:formatCode>0.0</c:formatCode>
                <c:ptCount val="25"/>
                <c:pt idx="0">
                  <c:v>-80.677812277005202</c:v>
                </c:pt>
                <c:pt idx="1">
                  <c:v>-77.812314656228736</c:v>
                </c:pt>
                <c:pt idx="2">
                  <c:v>-73.684901327455236</c:v>
                </c:pt>
                <c:pt idx="3">
                  <c:v>-67.589193545657437</c:v>
                </c:pt>
                <c:pt idx="4">
                  <c:v>-58.590757779002999</c:v>
                </c:pt>
                <c:pt idx="5">
                  <c:v>-46.199739425520015</c:v>
                </c:pt>
                <c:pt idx="6">
                  <c:v>-32.311533237423845</c:v>
                </c:pt>
                <c:pt idx="7">
                  <c:v>-21.900782123282216</c:v>
                </c:pt>
                <c:pt idx="8">
                  <c:v>-19.243066258843754</c:v>
                </c:pt>
                <c:pt idx="9">
                  <c:v>-25.315656795281441</c:v>
                </c:pt>
                <c:pt idx="10">
                  <c:v>-37.761243907035073</c:v>
                </c:pt>
                <c:pt idx="11">
                  <c:v>-51.464021323791336</c:v>
                </c:pt>
                <c:pt idx="12">
                  <c:v>-62.469815731423445</c:v>
                </c:pt>
                <c:pt idx="13">
                  <c:v>-70.128408360675522</c:v>
                </c:pt>
                <c:pt idx="14">
                  <c:v>-75.271594285548872</c:v>
                </c:pt>
                <c:pt idx="15">
                  <c:v>-78.766164708065901</c:v>
                </c:pt>
                <c:pt idx="16">
                  <c:v>-81.205059422726379</c:v>
                </c:pt>
                <c:pt idx="17">
                  <c:v>-82.957624136753495</c:v>
                </c:pt>
                <c:pt idx="18">
                  <c:v>-84.251894472021775</c:v>
                </c:pt>
                <c:pt idx="19">
                  <c:v>-85.231257213665231</c:v>
                </c:pt>
                <c:pt idx="20">
                  <c:v>-85.988286208555024</c:v>
                </c:pt>
                <c:pt idx="21">
                  <c:v>-90</c:v>
                </c:pt>
                <c:pt idx="22">
                  <c:v>-90</c:v>
                </c:pt>
                <c:pt idx="23">
                  <c:v>-90</c:v>
                </c:pt>
                <c:pt idx="24">
                  <c:v>-90</c:v>
                </c:pt>
              </c:numCache>
            </c:numRef>
          </c:yVal>
          <c:smooth val="1"/>
          <c:extLst>
            <c:ext xmlns:c16="http://schemas.microsoft.com/office/drawing/2014/chart" uri="{C3380CC4-5D6E-409C-BE32-E72D297353CC}">
              <c16:uniqueId val="{00000001-7ACC-4FE8-A4E8-9E7089ACF20D}"/>
            </c:ext>
          </c:extLst>
        </c:ser>
        <c:dLbls>
          <c:showLegendKey val="0"/>
          <c:showVal val="0"/>
          <c:showCatName val="0"/>
          <c:showSerName val="0"/>
          <c:showPercent val="0"/>
          <c:showBubbleSize val="0"/>
        </c:dLbls>
        <c:axId val="998995784"/>
        <c:axId val="998995456"/>
      </c:scatterChart>
      <c:valAx>
        <c:axId val="1077492240"/>
        <c:scaling>
          <c:logBase val="10"/>
          <c:orientation val="minMax"/>
          <c:min val="30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インピーダンス</a:t>
                </a:r>
                <a:r>
                  <a:rPr lang="en-US" altLang="ja-JP"/>
                  <a:t>Z[Ω]</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71723415440058669"/>
          <c:y val="0.16071732569161665"/>
          <c:w val="0.12897262713935098"/>
          <c:h val="0.168953839381876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19</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17EA899A-A7AC-408C-AACA-426B5B4C908B}"/>
                </a:ext>
              </a:extLst>
            </xdr:cNvPr>
            <xdr:cNvSpPr txBox="1"/>
          </xdr:nvSpPr>
          <xdr:spPr>
            <a:xfrm>
              <a:off x="13105565" y="9556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17EA899A-A7AC-408C-AACA-426B5B4C908B}"/>
                </a:ext>
              </a:extLst>
            </xdr:cNvPr>
            <xdr:cNvSpPr txBox="1"/>
          </xdr:nvSpPr>
          <xdr:spPr>
            <a:xfrm>
              <a:off x="13105565" y="9556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19</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2DEB5AC7-3ABC-4A09-ADDF-68E370862B30}"/>
                </a:ext>
              </a:extLst>
            </xdr:cNvPr>
            <xdr:cNvSpPr txBox="1"/>
          </xdr:nvSpPr>
          <xdr:spPr>
            <a:xfrm>
              <a:off x="13054276" y="685591"/>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2DEB5AC7-3ABC-4A09-ADDF-68E370862B30}"/>
                </a:ext>
              </a:extLst>
            </xdr:cNvPr>
            <xdr:cNvSpPr txBox="1"/>
          </xdr:nvSpPr>
          <xdr:spPr>
            <a:xfrm>
              <a:off x="13054276" y="685591"/>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05FBF521-1BCD-439B-8486-BB9166D88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557893</xdr:colOff>
      <xdr:row>4</xdr:row>
      <xdr:rowOff>68036</xdr:rowOff>
    </xdr:from>
    <xdr:to>
      <xdr:col>5</xdr:col>
      <xdr:colOff>364947</xdr:colOff>
      <xdr:row>11</xdr:row>
      <xdr:rowOff>105881</xdr:rowOff>
    </xdr:to>
    <xdr:grpSp>
      <xdr:nvGrpSpPr>
        <xdr:cNvPr id="5" name="グループ化 4">
          <a:extLst>
            <a:ext uri="{FF2B5EF4-FFF2-40B4-BE49-F238E27FC236}">
              <a16:creationId xmlns:a16="http://schemas.microsoft.com/office/drawing/2014/main" id="{73BA7E4B-815E-4730-BFB1-3AF66B463D5C}"/>
            </a:ext>
          </a:extLst>
        </xdr:cNvPr>
        <xdr:cNvGrpSpPr/>
      </xdr:nvGrpSpPr>
      <xdr:grpSpPr>
        <a:xfrm>
          <a:off x="1170214" y="884465"/>
          <a:ext cx="1058912" cy="1466595"/>
          <a:chOff x="124558" y="20515385"/>
          <a:chExt cx="1058912" cy="1466595"/>
        </a:xfrm>
      </xdr:grpSpPr>
      <xdr:pic>
        <xdr:nvPicPr>
          <xdr:cNvPr id="6" name="図 5">
            <a:extLst>
              <a:ext uri="{FF2B5EF4-FFF2-40B4-BE49-F238E27FC236}">
                <a16:creationId xmlns:a16="http://schemas.microsoft.com/office/drawing/2014/main" id="{993F6D9A-58DE-CBF5-A266-6A5F732323F3}"/>
              </a:ext>
            </a:extLst>
          </xdr:cNvPr>
          <xdr:cNvPicPr>
            <a:picLocks noChangeAspect="1"/>
          </xdr:cNvPicPr>
        </xdr:nvPicPr>
        <xdr:blipFill>
          <a:blip xmlns:r="http://schemas.openxmlformats.org/officeDocument/2006/relationships" r:embed="rId2"/>
          <a:stretch>
            <a:fillRect/>
          </a:stretch>
        </xdr:blipFill>
        <xdr:spPr>
          <a:xfrm>
            <a:off x="300404" y="20515385"/>
            <a:ext cx="726444" cy="1466595"/>
          </a:xfrm>
          <a:prstGeom prst="rect">
            <a:avLst/>
          </a:prstGeom>
        </xdr:spPr>
      </xdr:pic>
      <mc:AlternateContent xmlns:mc="http://schemas.openxmlformats.org/markup-compatibility/2006">
        <mc:Choice xmlns:a14="http://schemas.microsoft.com/office/drawing/2010/main" Requires="a14">
          <xdr:sp macro="" textlink="">
            <xdr:nvSpPr>
              <xdr:cNvPr id="7" name="テキスト ボックス 6">
                <a:extLst>
                  <a:ext uri="{FF2B5EF4-FFF2-40B4-BE49-F238E27FC236}">
                    <a16:creationId xmlns:a16="http://schemas.microsoft.com/office/drawing/2014/main" id="{262443D2-1837-FA47-6A06-8386A187E24D}"/>
                  </a:ext>
                </a:extLst>
              </xdr:cNvPr>
              <xdr:cNvSpPr txBox="1"/>
            </xdr:nvSpPr>
            <xdr:spPr>
              <a:xfrm>
                <a:off x="139944" y="20860482"/>
                <a:ext cx="180627"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Meiryo UI" panose="020B0604030504040204" pitchFamily="50" charset="-128"/>
                            </a:rPr>
                          </m:ctrlPr>
                        </m:sSubPr>
                        <m:e>
                          <m:r>
                            <a:rPr kumimoji="1" lang="en-US" altLang="ja-JP" sz="1100" b="0" i="1">
                              <a:latin typeface="Cambria Math" panose="02040503050406030204" pitchFamily="18" charset="0"/>
                              <a:ea typeface="Meiryo UI" panose="020B0604030504040204" pitchFamily="50" charset="-128"/>
                            </a:rPr>
                            <m:t>𝑅</m:t>
                          </m:r>
                        </m:e>
                        <m:sub>
                          <m:r>
                            <a:rPr kumimoji="1" lang="en-US" altLang="ja-JP" sz="1100" b="0" i="1">
                              <a:latin typeface="Cambria Math" panose="02040503050406030204" pitchFamily="18" charset="0"/>
                              <a:ea typeface="Meiryo UI" panose="020B0604030504040204" pitchFamily="50" charset="-128"/>
                            </a:rPr>
                            <m:t>1</m:t>
                          </m:r>
                        </m:sub>
                      </m:sSub>
                    </m:oMath>
                  </m:oMathPara>
                </a14:m>
                <a:endParaRPr kumimoji="1" lang="ja-JP" altLang="en-US" sz="1100" b="0" i="1">
                  <a:latin typeface="Cambria Math" panose="02040503050406030204" pitchFamily="18" charset="0"/>
                  <a:ea typeface="Meiryo UI" panose="020B0604030504040204" pitchFamily="50" charset="-128"/>
                </a:endParaRPr>
              </a:p>
            </xdr:txBody>
          </xdr:sp>
        </mc:Choice>
        <mc:Fallback>
          <xdr:sp macro="" textlink="">
            <xdr:nvSpPr>
              <xdr:cNvPr id="7" name="テキスト ボックス 6">
                <a:extLst>
                  <a:ext uri="{FF2B5EF4-FFF2-40B4-BE49-F238E27FC236}">
                    <a16:creationId xmlns:a16="http://schemas.microsoft.com/office/drawing/2014/main" id="{262443D2-1837-FA47-6A06-8386A187E24D}"/>
                  </a:ext>
                </a:extLst>
              </xdr:cNvPr>
              <xdr:cNvSpPr txBox="1"/>
            </xdr:nvSpPr>
            <xdr:spPr>
              <a:xfrm>
                <a:off x="139944" y="20860482"/>
                <a:ext cx="180627"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r>
                  <a:rPr kumimoji="1" lang="en-US" altLang="ja-JP" sz="1100" b="0" i="0">
                    <a:latin typeface="Cambria Math" panose="02040503050406030204" pitchFamily="18" charset="0"/>
                    <a:ea typeface="Meiryo UI" panose="020B0604030504040204" pitchFamily="50" charset="-128"/>
                  </a:rPr>
                  <a:t>𝑅_1</a:t>
                </a:r>
                <a:endParaRPr kumimoji="1" lang="ja-JP" altLang="en-US" sz="1100" b="0" i="1">
                  <a:latin typeface="Cambria Math" panose="02040503050406030204" pitchFamily="18" charset="0"/>
                  <a:ea typeface="Meiryo UI" panose="020B0604030504040204" pitchFamily="50" charset="-128"/>
                </a:endParaRPr>
              </a:p>
            </xdr:txBody>
          </xdr:sp>
        </mc:Fallback>
      </mc:AlternateContent>
      <mc:AlternateContent xmlns:mc="http://schemas.openxmlformats.org/markup-compatibility/2006">
        <mc:Choice xmlns:a14="http://schemas.microsoft.com/office/drawing/2010/main" Requires="a14">
          <xdr:sp macro="" textlink="">
            <xdr:nvSpPr>
              <xdr:cNvPr id="8" name="テキスト ボックス 7">
                <a:extLst>
                  <a:ext uri="{FF2B5EF4-FFF2-40B4-BE49-F238E27FC236}">
                    <a16:creationId xmlns:a16="http://schemas.microsoft.com/office/drawing/2014/main" id="{175B4192-12FC-D98C-3A02-6D51CAF233B8}"/>
                  </a:ext>
                </a:extLst>
              </xdr:cNvPr>
              <xdr:cNvSpPr txBox="1"/>
            </xdr:nvSpPr>
            <xdr:spPr>
              <a:xfrm>
                <a:off x="131885" y="21226097"/>
                <a:ext cx="168188"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Meiryo UI" panose="020B0604030504040204" pitchFamily="50" charset="-128"/>
                            </a:rPr>
                          </m:ctrlPr>
                        </m:sSubPr>
                        <m:e>
                          <m:r>
                            <a:rPr kumimoji="1" lang="en-US" altLang="ja-JP" sz="1100" b="0" i="1">
                              <a:latin typeface="Cambria Math" panose="02040503050406030204" pitchFamily="18" charset="0"/>
                              <a:ea typeface="Meiryo UI" panose="020B0604030504040204" pitchFamily="50" charset="-128"/>
                            </a:rPr>
                            <m:t>𝐿</m:t>
                          </m:r>
                        </m:e>
                        <m:sub>
                          <m:r>
                            <a:rPr kumimoji="1" lang="en-US" altLang="ja-JP" sz="1100" b="0" i="1">
                              <a:latin typeface="Cambria Math" panose="02040503050406030204" pitchFamily="18" charset="0"/>
                              <a:ea typeface="Meiryo UI" panose="020B0604030504040204" pitchFamily="50" charset="-128"/>
                            </a:rPr>
                            <m:t>1</m:t>
                          </m:r>
                        </m:sub>
                      </m:sSub>
                    </m:oMath>
                  </m:oMathPara>
                </a14:m>
                <a:endParaRPr kumimoji="1" lang="ja-JP" altLang="en-US" sz="1100" b="0" i="1">
                  <a:latin typeface="Cambria Math" panose="02040503050406030204" pitchFamily="18" charset="0"/>
                  <a:ea typeface="Meiryo UI" panose="020B0604030504040204" pitchFamily="50" charset="-128"/>
                </a:endParaRPr>
              </a:p>
            </xdr:txBody>
          </xdr:sp>
        </mc:Choice>
        <mc:Fallback>
          <xdr:sp macro="" textlink="">
            <xdr:nvSpPr>
              <xdr:cNvPr id="8" name="テキスト ボックス 7">
                <a:extLst>
                  <a:ext uri="{FF2B5EF4-FFF2-40B4-BE49-F238E27FC236}">
                    <a16:creationId xmlns:a16="http://schemas.microsoft.com/office/drawing/2014/main" id="{175B4192-12FC-D98C-3A02-6D51CAF233B8}"/>
                  </a:ext>
                </a:extLst>
              </xdr:cNvPr>
              <xdr:cNvSpPr txBox="1"/>
            </xdr:nvSpPr>
            <xdr:spPr>
              <a:xfrm>
                <a:off x="131885" y="21226097"/>
                <a:ext cx="168188"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r>
                  <a:rPr kumimoji="1" lang="en-US" altLang="ja-JP" sz="1100" b="0" i="0">
                    <a:latin typeface="Cambria Math" panose="02040503050406030204" pitchFamily="18" charset="0"/>
                    <a:ea typeface="Meiryo UI" panose="020B0604030504040204" pitchFamily="50" charset="-128"/>
                  </a:rPr>
                  <a:t>𝐿_1</a:t>
                </a:r>
                <a:endParaRPr kumimoji="1" lang="ja-JP" altLang="en-US" sz="1100" b="0" i="1">
                  <a:latin typeface="Cambria Math" panose="02040503050406030204" pitchFamily="18" charset="0"/>
                  <a:ea typeface="Meiryo UI" panose="020B0604030504040204" pitchFamily="50" charset="-128"/>
                </a:endParaRPr>
              </a:p>
            </xdr:txBody>
          </xdr:sp>
        </mc:Fallback>
      </mc:AlternateContent>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390AACF4-737B-6281-CD89-8EB2D1D8E5E9}"/>
                  </a:ext>
                </a:extLst>
              </xdr:cNvPr>
              <xdr:cNvSpPr txBox="1"/>
            </xdr:nvSpPr>
            <xdr:spPr>
              <a:xfrm>
                <a:off x="124558" y="21607096"/>
                <a:ext cx="169085"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Meiryo UI" panose="020B0604030504040204" pitchFamily="50" charset="-128"/>
                            </a:rPr>
                          </m:ctrlPr>
                        </m:sSubPr>
                        <m:e>
                          <m:r>
                            <a:rPr kumimoji="1" lang="en-US" altLang="ja-JP" sz="1100" b="0" i="1">
                              <a:latin typeface="Cambria Math" panose="02040503050406030204" pitchFamily="18" charset="0"/>
                              <a:ea typeface="Meiryo UI" panose="020B0604030504040204" pitchFamily="50" charset="-128"/>
                            </a:rPr>
                            <m:t>𝐶</m:t>
                          </m:r>
                        </m:e>
                        <m:sub>
                          <m:r>
                            <a:rPr kumimoji="1" lang="en-US" altLang="ja-JP" sz="1100" b="0" i="1">
                              <a:latin typeface="Cambria Math" panose="02040503050406030204" pitchFamily="18" charset="0"/>
                              <a:ea typeface="Meiryo UI" panose="020B0604030504040204" pitchFamily="50" charset="-128"/>
                            </a:rPr>
                            <m:t>1</m:t>
                          </m:r>
                        </m:sub>
                      </m:sSub>
                    </m:oMath>
                  </m:oMathPara>
                </a14:m>
                <a:endParaRPr kumimoji="1" lang="ja-JP" altLang="en-US" sz="1100" b="0" i="1">
                  <a:latin typeface="Cambria Math" panose="02040503050406030204" pitchFamily="18" charset="0"/>
                  <a:ea typeface="Meiryo UI" panose="020B0604030504040204" pitchFamily="50" charset="-128"/>
                </a:endParaRPr>
              </a:p>
            </xdr:txBody>
          </xdr:sp>
        </mc:Choice>
        <mc:Fallback>
          <xdr:sp macro="" textlink="">
            <xdr:nvSpPr>
              <xdr:cNvPr id="9" name="テキスト ボックス 8">
                <a:extLst>
                  <a:ext uri="{FF2B5EF4-FFF2-40B4-BE49-F238E27FC236}">
                    <a16:creationId xmlns:a16="http://schemas.microsoft.com/office/drawing/2014/main" id="{390AACF4-737B-6281-CD89-8EB2D1D8E5E9}"/>
                  </a:ext>
                </a:extLst>
              </xdr:cNvPr>
              <xdr:cNvSpPr txBox="1"/>
            </xdr:nvSpPr>
            <xdr:spPr>
              <a:xfrm>
                <a:off x="124558" y="21607096"/>
                <a:ext cx="169085"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r>
                  <a:rPr kumimoji="1" lang="en-US" altLang="ja-JP" sz="1100" b="0" i="0">
                    <a:latin typeface="Cambria Math" panose="02040503050406030204" pitchFamily="18" charset="0"/>
                    <a:ea typeface="Meiryo UI" panose="020B0604030504040204" pitchFamily="50" charset="-128"/>
                  </a:rPr>
                  <a:t>𝐶_1</a:t>
                </a:r>
                <a:endParaRPr kumimoji="1" lang="ja-JP" altLang="en-US" sz="1100" b="0" i="1">
                  <a:latin typeface="Cambria Math" panose="02040503050406030204" pitchFamily="18" charset="0"/>
                  <a:ea typeface="Meiryo UI" panose="020B0604030504040204" pitchFamily="50" charset="-128"/>
                </a:endParaRPr>
              </a:p>
            </xdr:txBody>
          </xdr:sp>
        </mc:Fallback>
      </mc:AlternateContent>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59D20B67-A309-CAAA-61B4-8A9A356EBBB2}"/>
                  </a:ext>
                </a:extLst>
              </xdr:cNvPr>
              <xdr:cNvSpPr txBox="1"/>
            </xdr:nvSpPr>
            <xdr:spPr>
              <a:xfrm>
                <a:off x="1011115" y="21123519"/>
                <a:ext cx="172355"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ea typeface="Meiryo UI" panose="020B0604030504040204" pitchFamily="50" charset="-128"/>
                            </a:rPr>
                          </m:ctrlPr>
                        </m:sSubPr>
                        <m:e>
                          <m:r>
                            <a:rPr kumimoji="1" lang="en-US" altLang="ja-JP" sz="1100" b="0" i="1">
                              <a:latin typeface="Cambria Math" panose="02040503050406030204" pitchFamily="18" charset="0"/>
                              <a:ea typeface="Meiryo UI" panose="020B0604030504040204" pitchFamily="50" charset="-128"/>
                            </a:rPr>
                            <m:t>𝐶</m:t>
                          </m:r>
                        </m:e>
                        <m:sub>
                          <m:r>
                            <a:rPr kumimoji="1" lang="en-US" altLang="ja-JP" sz="1100" b="0" i="1">
                              <a:latin typeface="Cambria Math" panose="02040503050406030204" pitchFamily="18" charset="0"/>
                              <a:ea typeface="Meiryo UI" panose="020B0604030504040204" pitchFamily="50" charset="-128"/>
                            </a:rPr>
                            <m:t>0</m:t>
                          </m:r>
                        </m:sub>
                      </m:sSub>
                    </m:oMath>
                  </m:oMathPara>
                </a14:m>
                <a:endParaRPr kumimoji="1" lang="ja-JP" altLang="en-US" sz="1100" b="0" i="1">
                  <a:latin typeface="Cambria Math" panose="02040503050406030204" pitchFamily="18" charset="0"/>
                  <a:ea typeface="Meiryo UI" panose="020B0604030504040204" pitchFamily="50" charset="-128"/>
                </a:endParaRPr>
              </a:p>
            </xdr:txBody>
          </xdr:sp>
        </mc:Choice>
        <mc:Fallback>
          <xdr:sp macro="" textlink="">
            <xdr:nvSpPr>
              <xdr:cNvPr id="10" name="テキスト ボックス 9">
                <a:extLst>
                  <a:ext uri="{FF2B5EF4-FFF2-40B4-BE49-F238E27FC236}">
                    <a16:creationId xmlns:a16="http://schemas.microsoft.com/office/drawing/2014/main" id="{59D20B67-A309-CAAA-61B4-8A9A356EBBB2}"/>
                  </a:ext>
                </a:extLst>
              </xdr:cNvPr>
              <xdr:cNvSpPr txBox="1"/>
            </xdr:nvSpPr>
            <xdr:spPr>
              <a:xfrm>
                <a:off x="1011115" y="21123519"/>
                <a:ext cx="172355" cy="165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pPr algn="l"/>
                <a:r>
                  <a:rPr kumimoji="1" lang="en-US" altLang="ja-JP" sz="1100" b="0" i="0">
                    <a:latin typeface="Cambria Math" panose="02040503050406030204" pitchFamily="18" charset="0"/>
                    <a:ea typeface="Meiryo UI" panose="020B0604030504040204" pitchFamily="50" charset="-128"/>
                  </a:rPr>
                  <a:t>𝐶_0</a:t>
                </a:r>
                <a:endParaRPr kumimoji="1" lang="ja-JP" altLang="en-US" sz="1100" b="0" i="1">
                  <a:latin typeface="Cambria Math" panose="02040503050406030204" pitchFamily="18" charset="0"/>
                  <a:ea typeface="Meiryo UI" panose="020B0604030504040204" pitchFamily="50" charset="-128"/>
                </a:endParaRPr>
              </a:p>
            </xdr:txBody>
          </xdr:sp>
        </mc:Fallback>
      </mc:AlternateContent>
    </xdr:grpSp>
    <xdr:clientData/>
  </xdr:twoCellAnchor>
  <xdr:oneCellAnchor>
    <xdr:from>
      <xdr:col>6</xdr:col>
      <xdr:colOff>418680</xdr:colOff>
      <xdr:row>3</xdr:row>
      <xdr:rowOff>40820</xdr:rowOff>
    </xdr:from>
    <xdr:ext cx="2190751" cy="716606"/>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A0FF4B1F-F9D6-4368-98F9-814E795407E7}"/>
                </a:ext>
              </a:extLst>
            </xdr:cNvPr>
            <xdr:cNvSpPr txBox="1"/>
          </xdr:nvSpPr>
          <xdr:spPr>
            <a:xfrm>
              <a:off x="4533480" y="612320"/>
              <a:ext cx="2190751" cy="716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altLang="ja-JP" sz="1100" b="0" i="1">
                        <a:latin typeface="Cambria Math" panose="02040503050406030204" pitchFamily="18" charset="0"/>
                      </a:rPr>
                      <m:t>𝑍</m:t>
                    </m:r>
                    <m:r>
                      <a:rPr kumimoji="1" lang="en-US" altLang="ja-JP" sz="1100" b="0" i="1">
                        <a:latin typeface="Cambria Math"/>
                      </a:rPr>
                      <m:t>=</m:t>
                    </m:r>
                    <m:f>
                      <m:fPr>
                        <m:ctrlPr>
                          <a:rPr kumimoji="1" lang="en-US" altLang="ja-JP" sz="1100" b="0" i="1">
                            <a:latin typeface="Cambria Math" panose="02040503050406030204" pitchFamily="18" charset="0"/>
                          </a:rPr>
                        </m:ctrlPr>
                      </m:fPr>
                      <m:num>
                        <m:d>
                          <m:dPr>
                            <m:ctrlPr>
                              <a:rPr kumimoji="1" lang="en-US" altLang="ja-JP" sz="1100" b="0" i="1">
                                <a:latin typeface="Cambria Math" panose="02040503050406030204" pitchFamily="18" charset="0"/>
                              </a:rPr>
                            </m:ctrlPr>
                          </m:dPr>
                          <m:e>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𝑅</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𝑗</m:t>
                            </m:r>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𝑗</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den>
                            </m:f>
                          </m:e>
                        </m:d>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𝑗</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den>
                            </m:f>
                          </m:e>
                        </m:d>
                      </m:num>
                      <m:den>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𝑅</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𝑗</m:t>
                        </m:r>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𝑗</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den>
                        </m:f>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𝑗</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den>
                        </m:f>
                      </m:den>
                    </m:f>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A0FF4B1F-F9D6-4368-98F9-814E795407E7}"/>
                </a:ext>
              </a:extLst>
            </xdr:cNvPr>
            <xdr:cNvSpPr txBox="1"/>
          </xdr:nvSpPr>
          <xdr:spPr>
            <a:xfrm>
              <a:off x="4533480" y="612320"/>
              <a:ext cx="2190751" cy="716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b="0" i="0">
                  <a:latin typeface="Cambria Math" panose="02040503050406030204" pitchFamily="18" charset="0"/>
                </a:rPr>
                <a:t>𝑍</a:t>
              </a:r>
              <a:r>
                <a:rPr kumimoji="1" lang="en-US" altLang="ja-JP" sz="1100" b="0" i="0">
                  <a:latin typeface="Cambria Math"/>
                </a:rPr>
                <a:t>=</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𝑅_1+𝑗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𝐿_1−𝑗/(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𝐶_1 ))(−𝑗/(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𝐶_0 ))/(𝑅_1+𝑗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𝐿_1−𝑗/(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𝐶_1 )−𝑗/(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𝐶_0 ))</a:t>
              </a:r>
              <a:endParaRPr kumimoji="1" lang="ja-JP" altLang="en-US" sz="1100"/>
            </a:p>
          </xdr:txBody>
        </xdr:sp>
      </mc:Fallback>
    </mc:AlternateContent>
    <xdr:clientData/>
  </xdr:oneCellAnchor>
  <xdr:oneCellAnchor>
    <xdr:from>
      <xdr:col>6</xdr:col>
      <xdr:colOff>3141</xdr:colOff>
      <xdr:row>8</xdr:row>
      <xdr:rowOff>11514</xdr:rowOff>
    </xdr:from>
    <xdr:ext cx="2417885" cy="1116909"/>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B5217EA7-0BE4-46C3-9E82-79A6AB8DD0FD}"/>
                </a:ext>
              </a:extLst>
            </xdr:cNvPr>
            <xdr:cNvSpPr txBox="1"/>
          </xdr:nvSpPr>
          <xdr:spPr>
            <a:xfrm>
              <a:off x="4117941" y="1535514"/>
              <a:ext cx="2417885" cy="11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d>
                      <m:dPr>
                        <m:begChr m:val="|"/>
                        <m:endChr m:val="|"/>
                        <m:ctrlPr>
                          <a:rPr kumimoji="1" lang="en-US" altLang="ja-JP" sz="1100" b="0" i="1">
                            <a:latin typeface="Cambria Math" panose="02040503050406030204" pitchFamily="18" charset="0"/>
                          </a:rPr>
                        </m:ctrlPr>
                      </m:dPr>
                      <m:e>
                        <m:r>
                          <a:rPr kumimoji="1" lang="en-US" altLang="ja-JP" sz="1100" b="0" i="1">
                            <a:latin typeface="Cambria Math" panose="02040503050406030204" pitchFamily="18" charset="0"/>
                          </a:rPr>
                          <m:t>𝑍</m:t>
                        </m:r>
                      </m:e>
                    </m:d>
                    <m:r>
                      <a:rPr kumimoji="1" lang="en-US" altLang="ja-JP" sz="1100" b="0" i="1">
                        <a:latin typeface="Cambria Math"/>
                      </a:rPr>
                      <m:t>=</m:t>
                    </m:r>
                    <m:f>
                      <m:fPr>
                        <m:ctrlPr>
                          <a:rPr kumimoji="1" lang="en-US" altLang="ja-JP" sz="1100" b="0" i="1">
                            <a:latin typeface="Cambria Math" panose="02040503050406030204" pitchFamily="18" charset="0"/>
                          </a:rPr>
                        </m:ctrlPr>
                      </m:fPr>
                      <m:num>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den>
                        </m:f>
                        <m:rad>
                          <m:radPr>
                            <m:degHide m:val="on"/>
                            <m:ctrlPr>
                              <a:rPr kumimoji="1" lang="en-US" altLang="ja-JP" sz="1100" b="0" i="1">
                                <a:solidFill>
                                  <a:schemeClr val="tx1"/>
                                </a:solidFill>
                                <a:effectLst/>
                                <a:latin typeface="Cambria Math" panose="02040503050406030204" pitchFamily="18" charset="0"/>
                                <a:ea typeface="+mn-ea"/>
                                <a:cs typeface="+mn-cs"/>
                              </a:rPr>
                            </m:ctrlPr>
                          </m:radPr>
                          <m:deg/>
                          <m:e>
                            <m:sSup>
                              <m:sSupPr>
                                <m:ctrlPr>
                                  <a:rPr kumimoji="1" lang="en-US" altLang="ja-JP" sz="1100" b="0" i="1">
                                    <a:solidFill>
                                      <a:schemeClr val="tx1"/>
                                    </a:solidFill>
                                    <a:effectLst/>
                                    <a:latin typeface="Cambria Math" panose="02040503050406030204" pitchFamily="18" charset="0"/>
                                    <a:ea typeface="+mn-ea"/>
                                    <a:cs typeface="+mn-cs"/>
                                  </a:rPr>
                                </m:ctrlPr>
                              </m:sSupPr>
                              <m:e>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𝑅</m:t>
                                    </m:r>
                                  </m:e>
                                  <m:sub>
                                    <m:r>
                                      <a:rPr kumimoji="1" lang="en-US" altLang="ja-JP" sz="1100" b="0" i="1">
                                        <a:solidFill>
                                          <a:schemeClr val="tx1"/>
                                        </a:solidFill>
                                        <a:effectLst/>
                                        <a:latin typeface="Cambria Math" panose="02040503050406030204" pitchFamily="18" charset="0"/>
                                        <a:ea typeface="+mn-ea"/>
                                        <a:cs typeface="+mn-cs"/>
                                      </a:rPr>
                                      <m:t>1</m:t>
                                    </m:r>
                                  </m:sub>
                                </m:sSub>
                              </m:e>
                              <m:sup>
                                <m:r>
                                  <a:rPr kumimoji="1" lang="en-US" altLang="ja-JP" sz="1100" b="0" i="1">
                                    <a:solidFill>
                                      <a:schemeClr val="tx1"/>
                                    </a:solidFill>
                                    <a:effectLst/>
                                    <a:latin typeface="Cambria Math" panose="02040503050406030204" pitchFamily="18" charset="0"/>
                                    <a:ea typeface="+mn-ea"/>
                                    <a:cs typeface="+mn-cs"/>
                                  </a:rPr>
                                  <m:t>2</m:t>
                                </m:r>
                              </m:sup>
                            </m:sSup>
                            <m:r>
                              <a:rPr kumimoji="1" lang="en-US" altLang="ja-JP" sz="1100" b="0" i="1">
                                <a:solidFill>
                                  <a:schemeClr val="tx1"/>
                                </a:solidFill>
                                <a:effectLst/>
                                <a:latin typeface="Cambria Math" panose="02040503050406030204" pitchFamily="18" charset="0"/>
                                <a:ea typeface="+mn-ea"/>
                                <a:cs typeface="+mn-cs"/>
                              </a:rPr>
                              <m:t>+</m:t>
                            </m:r>
                            <m:sSup>
                              <m:sSupPr>
                                <m:ctrlPr>
                                  <a:rPr kumimoji="1" lang="en-US" altLang="ja-JP" sz="1100" b="0" i="1">
                                    <a:solidFill>
                                      <a:schemeClr val="tx1"/>
                                    </a:solidFill>
                                    <a:effectLst/>
                                    <a:latin typeface="Cambria Math" panose="02040503050406030204" pitchFamily="18" charset="0"/>
                                    <a:ea typeface="+mn-ea"/>
                                    <a:cs typeface="+mn-cs"/>
                                  </a:rPr>
                                </m:ctrlPr>
                              </m:sSupPr>
                              <m:e>
                                <m:d>
                                  <m:dPr>
                                    <m:ctrlPr>
                                      <a:rPr kumimoji="1" lang="en-US" altLang="ja-JP" sz="1100" b="0" i="1">
                                        <a:solidFill>
                                          <a:schemeClr val="tx1"/>
                                        </a:solidFill>
                                        <a:effectLst/>
                                        <a:latin typeface="Cambria Math" panose="02040503050406030204" pitchFamily="18" charset="0"/>
                                        <a:ea typeface="+mn-ea"/>
                                        <a:cs typeface="+mn-cs"/>
                                      </a:rPr>
                                    </m:ctrlPr>
                                  </m:dPr>
                                  <m:e>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den>
                                    </m:f>
                                  </m:e>
                                </m:d>
                              </m:e>
                              <m:sup>
                                <m:r>
                                  <a:rPr kumimoji="1" lang="en-US" altLang="ja-JP" sz="1100" b="0" i="1">
                                    <a:solidFill>
                                      <a:schemeClr val="tx1"/>
                                    </a:solidFill>
                                    <a:effectLst/>
                                    <a:latin typeface="Cambria Math" panose="02040503050406030204" pitchFamily="18" charset="0"/>
                                    <a:ea typeface="+mn-ea"/>
                                    <a:cs typeface="+mn-cs"/>
                                  </a:rPr>
                                  <m:t>2</m:t>
                                </m:r>
                              </m:sup>
                            </m:sSup>
                          </m:e>
                        </m:rad>
                      </m:num>
                      <m:den>
                        <m:rad>
                          <m:radPr>
                            <m:degHide m:val="on"/>
                            <m:ctrlPr>
                              <a:rPr kumimoji="1" lang="en-US" altLang="ja-JP" sz="1100" b="0" i="1">
                                <a:latin typeface="Cambria Math" panose="02040503050406030204" pitchFamily="18" charset="0"/>
                              </a:rPr>
                            </m:ctrlPr>
                          </m:radPr>
                          <m:deg/>
                          <m:e>
                            <m:sSup>
                              <m:sSupPr>
                                <m:ctrlPr>
                                  <a:rPr kumimoji="1" lang="en-US" altLang="ja-JP" sz="1100" b="0" i="1">
                                    <a:latin typeface="Cambria Math" panose="02040503050406030204" pitchFamily="18" charset="0"/>
                                  </a:rPr>
                                </m:ctrlPr>
                              </m:sSupPr>
                              <m:e>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𝑅</m:t>
                                    </m:r>
                                  </m:e>
                                  <m:sub>
                                    <m:r>
                                      <a:rPr kumimoji="1" lang="en-US" altLang="ja-JP" sz="1100" b="0" i="1">
                                        <a:solidFill>
                                          <a:schemeClr val="tx1"/>
                                        </a:solidFill>
                                        <a:effectLst/>
                                        <a:latin typeface="Cambria Math" panose="02040503050406030204" pitchFamily="18" charset="0"/>
                                        <a:ea typeface="+mn-ea"/>
                                        <a:cs typeface="+mn-cs"/>
                                      </a:rPr>
                                      <m:t>1</m:t>
                                    </m:r>
                                  </m:sub>
                                </m:sSub>
                              </m:e>
                              <m:sup>
                                <m:r>
                                  <a:rPr kumimoji="1" lang="en-US" altLang="ja-JP" sz="1100" b="0" i="1">
                                    <a:latin typeface="Cambria Math" panose="02040503050406030204" pitchFamily="18" charset="0"/>
                                  </a:rPr>
                                  <m:t>2</m:t>
                                </m:r>
                              </m:sup>
                            </m:sSup>
                            <m:r>
                              <a:rPr kumimoji="1" lang="en-US" altLang="ja-JP" sz="1100" b="0" i="1">
                                <a:latin typeface="Cambria Math" panose="02040503050406030204" pitchFamily="18" charset="0"/>
                              </a:rPr>
                              <m:t>+</m:t>
                            </m:r>
                            <m:sSup>
                              <m:sSupPr>
                                <m:ctrlPr>
                                  <a:rPr kumimoji="1" lang="en-US" altLang="ja-JP" sz="1100" b="0" i="1">
                                    <a:latin typeface="Cambria Math" panose="02040503050406030204" pitchFamily="18" charset="0"/>
                                  </a:rPr>
                                </m:ctrlPr>
                              </m:sSupPr>
                              <m:e>
                                <m:d>
                                  <m:dPr>
                                    <m:ctrlPr>
                                      <a:rPr kumimoji="1" lang="en-US" altLang="ja-JP" sz="1100" b="0" i="1">
                                        <a:latin typeface="Cambria Math" panose="02040503050406030204" pitchFamily="18" charset="0"/>
                                      </a:rPr>
                                    </m:ctrlPr>
                                  </m:dPr>
                                  <m:e>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den>
                                    </m:f>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ja-JP" altLang="en-US" sz="1100" b="0" i="1">
                                            <a:solidFill>
                                              <a:schemeClr val="tx1"/>
                                            </a:solidFill>
                                            <a:effectLst/>
                                            <a:latin typeface="Cambria Math" panose="02040503050406030204" pitchFamily="18" charset="0"/>
                                            <a:ea typeface="+mn-ea"/>
                                            <a:cs typeface="+mn-cs"/>
                                          </a:rPr>
                                          <m:t>𝜔</m:t>
                                        </m:r>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den>
                                    </m:f>
                                  </m:e>
                                </m:d>
                              </m:e>
                              <m:sup>
                                <m:r>
                                  <a:rPr kumimoji="1" lang="en-US" altLang="ja-JP" sz="1100" b="0" i="1">
                                    <a:latin typeface="Cambria Math" panose="02040503050406030204" pitchFamily="18" charset="0"/>
                                  </a:rPr>
                                  <m:t>2</m:t>
                                </m:r>
                              </m:sup>
                            </m:sSup>
                          </m:e>
                        </m:rad>
                      </m:den>
                    </m:f>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B5217EA7-0BE4-46C3-9E82-79A6AB8DD0FD}"/>
                </a:ext>
              </a:extLst>
            </xdr:cNvPr>
            <xdr:cNvSpPr txBox="1"/>
          </xdr:nvSpPr>
          <xdr:spPr>
            <a:xfrm>
              <a:off x="4117941" y="1535514"/>
              <a:ext cx="2417885" cy="1116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altLang="ja-JP" sz="1100" b="0" i="0">
                  <a:latin typeface="Cambria Math" panose="02040503050406030204" pitchFamily="18" charset="0"/>
                </a:rPr>
                <a:t>|𝑍|</a:t>
              </a:r>
              <a:r>
                <a:rPr kumimoji="1" lang="en-US" altLang="ja-JP" sz="1100" b="0" i="0">
                  <a:latin typeface="Cambria Math"/>
                </a:rPr>
                <a:t>=</a:t>
              </a:r>
              <a:r>
                <a:rPr kumimoji="1" lang="en-US" altLang="ja-JP" sz="1100" b="0" i="0">
                  <a:latin typeface="Cambria Math" panose="02040503050406030204" pitchFamily="18" charset="0"/>
                </a:rPr>
                <a:t>(</a:t>
              </a:r>
              <a:r>
                <a:rPr kumimoji="1" lang="en-US" altLang="ja-JP" sz="1100" b="0" i="0">
                  <a:solidFill>
                    <a:schemeClr val="tx1"/>
                  </a:solidFill>
                  <a:effectLst/>
                  <a:latin typeface="Cambria Math" panose="02040503050406030204" pitchFamily="18" charset="0"/>
                  <a:ea typeface="+mn-ea"/>
                  <a:cs typeface="+mn-cs"/>
                </a:rPr>
                <a:t>1/(</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𝐶_0 ) √(〖𝑅_1〗^2+(</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𝐿_1−1/(</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𝐶_1 ))^2 ))/√(〖𝑅_1〗^</a:t>
              </a:r>
              <a:r>
                <a:rPr kumimoji="1" lang="en-US" altLang="ja-JP" sz="1100" b="0" i="0">
                  <a:latin typeface="Cambria Math" panose="02040503050406030204" pitchFamily="18" charset="0"/>
                </a:rPr>
                <a:t>2+(</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𝐿_1−1/(</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𝐶_1 )−1/(</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𝐶_0 ))^</a:t>
              </a:r>
              <a:r>
                <a:rPr kumimoji="1" lang="en-US" altLang="ja-JP" sz="1100" b="0" i="0">
                  <a:latin typeface="Cambria Math" panose="02040503050406030204" pitchFamily="18" charset="0"/>
                </a:rPr>
                <a:t>2 )</a:t>
              </a:r>
              <a:endParaRPr kumimoji="1" lang="ja-JP" altLang="en-US" sz="1100"/>
            </a:p>
          </xdr:txBody>
        </xdr:sp>
      </mc:Fallback>
    </mc:AlternateContent>
    <xdr:clientData/>
  </xdr:oneCellAnchor>
  <xdr:oneCellAnchor>
    <xdr:from>
      <xdr:col>11</xdr:col>
      <xdr:colOff>476251</xdr:colOff>
      <xdr:row>4</xdr:row>
      <xdr:rowOff>188404</xdr:rowOff>
    </xdr:from>
    <xdr:ext cx="5443903" cy="400751"/>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95C39CA6-0593-4470-940A-05E955D0E1F3}"/>
                </a:ext>
              </a:extLst>
            </xdr:cNvPr>
            <xdr:cNvSpPr txBox="1"/>
          </xdr:nvSpPr>
          <xdr:spPr>
            <a:xfrm>
              <a:off x="8020051" y="950404"/>
              <a:ext cx="5443903" cy="400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0</m:t>
                                    </m:r>
                                  </m:sub>
                                </m:sSub>
                                <m:sSup>
                                  <m:sSupPr>
                                    <m:ctrlPr>
                                      <a:rPr kumimoji="1" lang="en-US" sz="1100" b="0" i="1">
                                        <a:solidFill>
                                          <a:schemeClr val="dk1"/>
                                        </a:solidFill>
                                        <a:effectLst/>
                                        <a:latin typeface="Cambria Math" panose="02040503050406030204" pitchFamily="18" charset="0"/>
                                        <a:ea typeface="+mn-ea"/>
                                        <a:cs typeface="+mn-cs"/>
                                      </a:rPr>
                                    </m:ctrlPr>
                                  </m:sSupPr>
                                  <m:e>
                                    <m:r>
                                      <a:rPr kumimoji="1" lang="ja-JP" alt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4</m:t>
                                    </m:r>
                                  </m:sup>
                                </m:sSup>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+2</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𝐿</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0</m:t>
                                        </m:r>
                                      </m:sub>
                                    </m:sSub>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0</m:t>
                                        </m:r>
                                      </m:sub>
                                    </m:sSub>
                                  </m:e>
                                </m:d>
                                <m:sSup>
                                  <m:sSupPr>
                                    <m:ctrlPr>
                                      <a:rPr kumimoji="1" lang="en-US" sz="1100" b="0" i="1">
                                        <a:solidFill>
                                          <a:schemeClr val="dk1"/>
                                        </a:solidFill>
                                        <a:effectLst/>
                                        <a:latin typeface="Cambria Math" panose="02040503050406030204" pitchFamily="18" charset="0"/>
                                        <a:ea typeface="+mn-ea"/>
                                        <a:cs typeface="+mn-cs"/>
                                      </a:rPr>
                                    </m:ctrlPr>
                                  </m:sSupPr>
                                  <m:e>
                                    <m:r>
                                      <a:rPr kumimoji="1" lang="ja-JP" alt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0</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r>
                                  <a:rPr kumimoji="1" lang="ja-JP" altLang="en-US" sz="1100" b="0" i="1">
                                    <a:solidFill>
                                      <a:schemeClr val="dk1"/>
                                    </a:solidFill>
                                    <a:effectLst/>
                                    <a:latin typeface="Cambria Math" panose="02040503050406030204" pitchFamily="18" charset="0"/>
                                    <a:ea typeface="+mn-ea"/>
                                    <a:cs typeface="+mn-cs"/>
                                  </a:rPr>
                                  <m:t>𝜔</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3" name="テキスト ボックス 12">
              <a:extLst>
                <a:ext uri="{FF2B5EF4-FFF2-40B4-BE49-F238E27FC236}">
                  <a16:creationId xmlns:a16="http://schemas.microsoft.com/office/drawing/2014/main" id="{95C39CA6-0593-4470-940A-05E955D0E1F3}"/>
                </a:ext>
              </a:extLst>
            </xdr:cNvPr>
            <xdr:cNvSpPr txBox="1"/>
          </xdr:nvSpPr>
          <xdr:spPr>
            <a:xfrm>
              <a:off x="8020051" y="950404"/>
              <a:ext cx="5443903" cy="400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((−〖𝐿_1〗^2 〖𝐶_1〗^2 𝐶_0 </a:t>
              </a:r>
              <a:r>
                <a:rPr kumimoji="1" lang="ja-JP" altLang="en-US" sz="1100" b="0" i="0">
                  <a:solidFill>
                    <a:schemeClr val="dk1"/>
                  </a:solidFill>
                  <a:effectLst/>
                  <a:latin typeface="Cambria Math" panose="02040503050406030204" pitchFamily="18" charset="0"/>
                  <a:ea typeface="+mn-ea"/>
                  <a:cs typeface="+mn-cs"/>
                </a:rPr>
                <a:t>𝜔</a:t>
              </a:r>
              <a:r>
                <a:rPr kumimoji="1" lang="en-US" altLang="ja-JP" sz="1100" b="0" i="0">
                  <a:solidFill>
                    <a:schemeClr val="dk1"/>
                  </a:solidFill>
                  <a:effectLst/>
                  <a:latin typeface="Cambria Math" panose="02040503050406030204" pitchFamily="18" charset="0"/>
                  <a:ea typeface="+mn-ea"/>
                  <a:cs typeface="+mn-cs"/>
                </a:rPr>
                <a:t>^</a:t>
              </a:r>
              <a:r>
                <a:rPr kumimoji="1" lang="en-US" sz="1100" b="0" i="0">
                  <a:solidFill>
                    <a:schemeClr val="dk1"/>
                  </a:solidFill>
                  <a:effectLst/>
                  <a:latin typeface="Cambria Math" panose="02040503050406030204" pitchFamily="18" charset="0"/>
                  <a:ea typeface="+mn-ea"/>
                  <a:cs typeface="+mn-cs"/>
                </a:rPr>
                <a:t>4+(〖𝐿_1 𝐶_1〗^2+2𝐿_1 𝐶_1 𝐶_0−〖𝑅_1〗^2 〖𝐶_1〗^2 𝐶_0 ) </a:t>
              </a:r>
              <a:r>
                <a:rPr kumimoji="1" lang="ja-JP" altLang="en-US" sz="1100" b="0" i="0">
                  <a:solidFill>
                    <a:schemeClr val="dk1"/>
                  </a:solidFill>
                  <a:effectLst/>
                  <a:latin typeface="Cambria Math" panose="02040503050406030204" pitchFamily="18" charset="0"/>
                  <a:ea typeface="+mn-ea"/>
                  <a:cs typeface="+mn-cs"/>
                </a:rPr>
                <a:t>𝜔</a:t>
              </a:r>
              <a:r>
                <a:rPr kumimoji="1" lang="en-US" altLang="ja-JP" sz="1100" b="0" i="0">
                  <a:solidFill>
                    <a:schemeClr val="dk1"/>
                  </a:solidFill>
                  <a:effectLst/>
                  <a:latin typeface="Cambria Math" panose="02040503050406030204" pitchFamily="18" charset="0"/>
                  <a:ea typeface="+mn-ea"/>
                  <a:cs typeface="+mn-cs"/>
                </a:rPr>
                <a:t>^</a:t>
              </a:r>
              <a:r>
                <a:rPr kumimoji="1" lang="en-US" sz="1100" b="0" i="0">
                  <a:solidFill>
                    <a:schemeClr val="dk1"/>
                  </a:solidFill>
                  <a:effectLst/>
                  <a:latin typeface="Cambria Math" panose="02040503050406030204" pitchFamily="18" charset="0"/>
                  <a:ea typeface="+mn-ea"/>
                  <a:cs typeface="+mn-cs"/>
                </a:rPr>
                <a:t>2−𝐶_0−𝐶_1)/(𝑅_1 〖𝐶_1〗^2</a:t>
              </a:r>
              <a:r>
                <a:rPr kumimoji="1" lang="ja-JP" altLang="en-US" sz="1100" b="0" i="0">
                  <a:solidFill>
                    <a:schemeClr val="dk1"/>
                  </a:solidFill>
                  <a:effectLst/>
                  <a:latin typeface="Cambria Math" panose="02040503050406030204" pitchFamily="18" charset="0"/>
                  <a:ea typeface="+mn-ea"/>
                  <a:cs typeface="+mn-cs"/>
                </a:rPr>
                <a:t> 𝜔</a:t>
              </a:r>
              <a:r>
                <a:rPr kumimoji="1" lang="en-US" altLang="ja-JP" sz="1100" b="0" i="0">
                  <a:solidFill>
                    <a:schemeClr val="dk1"/>
                  </a:solidFill>
                  <a:effectLst/>
                  <a:latin typeface="Cambria Math" panose="02040503050406030204" pitchFamily="18" charset="0"/>
                  <a:ea typeface="+mn-ea"/>
                  <a:cs typeface="+mn-cs"/>
                </a:rPr>
                <a:t>)</a:t>
              </a:r>
              <a:r>
                <a:rPr kumimoji="1" lang="ja-JP" altLang="en-US" sz="1100" b="0" i="0">
                  <a:solidFill>
                    <a:schemeClr val="dk1"/>
                  </a:solidFill>
                  <a:effectLst/>
                  <a:latin typeface="Cambria Math" panose="02040503050406030204" pitchFamily="18" charset="0"/>
                  <a:ea typeface="+mn-ea"/>
                  <a:cs typeface="+mn-cs"/>
                </a:rPr>
                <a:t>)</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14</xdr:col>
      <xdr:colOff>258536</xdr:colOff>
      <xdr:row>9</xdr:row>
      <xdr:rowOff>54429</xdr:rowOff>
    </xdr:from>
    <xdr:ext cx="1963616" cy="389081"/>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55AD0D1B-A584-43A9-A1FF-C63F85BE65EC}"/>
                </a:ext>
              </a:extLst>
            </xdr:cNvPr>
            <xdr:cNvSpPr txBox="1"/>
          </xdr:nvSpPr>
          <xdr:spPr>
            <a:xfrm>
              <a:off x="9859736" y="1768929"/>
              <a:ext cx="1963616" cy="389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a:ea typeface="+mn-ea"/>
                            <a:cs typeface="+mn-cs"/>
                          </a:rPr>
                          <m:t>𝑓</m:t>
                        </m:r>
                      </m:e>
                      <m:sub>
                        <m:r>
                          <a:rPr kumimoji="1" lang="en-US" altLang="ja-JP" sz="1100" b="0" i="1">
                            <a:solidFill>
                              <a:schemeClr val="tx1"/>
                            </a:solidFill>
                            <a:effectLst/>
                            <a:latin typeface="Cambria Math" panose="02040503050406030204" pitchFamily="18" charset="0"/>
                            <a:ea typeface="+mn-ea"/>
                            <a:cs typeface="+mn-cs"/>
                          </a:rPr>
                          <m:t>𝑠</m:t>
                        </m:r>
                      </m:sub>
                    </m:sSub>
                    <m:r>
                      <a:rPr kumimoji="1" lang="en-US" altLang="ja-JP" sz="1100" b="0" i="1">
                        <a:latin typeface="Cambria Math"/>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a:ea typeface="+mn-ea"/>
                            <a:cs typeface="+mn-cs"/>
                          </a:rPr>
                          <m:t>1</m:t>
                        </m:r>
                      </m:num>
                      <m:den>
                        <m:r>
                          <a:rPr kumimoji="1" lang="en-US" altLang="ja-JP" sz="1100" b="0" i="1">
                            <a:solidFill>
                              <a:schemeClr val="tx1"/>
                            </a:solidFill>
                            <a:effectLst/>
                            <a:latin typeface="Cambria Math"/>
                            <a:ea typeface="+mn-ea"/>
                            <a:cs typeface="+mn-cs"/>
                          </a:rPr>
                          <m:t>2</m:t>
                        </m:r>
                        <m:r>
                          <a:rPr kumimoji="1" lang="ja-JP" altLang="en-US" sz="1100" b="0" i="1">
                            <a:solidFill>
                              <a:schemeClr val="tx1"/>
                            </a:solidFill>
                            <a:effectLst/>
                            <a:latin typeface="Cambria Math"/>
                            <a:ea typeface="+mn-ea"/>
                            <a:cs typeface="+mn-cs"/>
                          </a:rPr>
                          <m:t>𝜋</m:t>
                        </m:r>
                        <m:rad>
                          <m:radPr>
                            <m:degHide m:val="on"/>
                            <m:ctrlPr>
                              <a:rPr kumimoji="1" lang="en-US" altLang="ja-JP" sz="1100" b="0" i="1">
                                <a:solidFill>
                                  <a:schemeClr val="tx1"/>
                                </a:solidFill>
                                <a:effectLst/>
                                <a:latin typeface="Cambria Math" panose="02040503050406030204" pitchFamily="18" charset="0"/>
                                <a:ea typeface="+mn-ea"/>
                                <a:cs typeface="+mn-cs"/>
                              </a:rPr>
                            </m:ctrlPr>
                          </m:radPr>
                          <m:deg/>
                          <m:e>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e>
                        </m:rad>
                      </m:den>
                    </m:f>
                    <m:r>
                      <a:rPr kumimoji="1" lang="ja-JP" altLang="en-US" sz="1100" b="0" i="1">
                        <a:solidFill>
                          <a:schemeClr val="tx1"/>
                        </a:solidFill>
                        <a:effectLst/>
                        <a:latin typeface="Cambria Math"/>
                        <a:ea typeface="+mn-ea"/>
                        <a:cs typeface="+mn-cs"/>
                      </a:rPr>
                      <m:t>　</m:t>
                    </m:r>
                    <m:r>
                      <a:rPr kumimoji="1" lang="en-US" altLang="ja-JP" sz="1100" b="0" i="1">
                        <a:solidFill>
                          <a:schemeClr val="tx1"/>
                        </a:solidFill>
                        <a:effectLst/>
                        <a:latin typeface="Cambria Math"/>
                        <a:ea typeface="+mn-ea"/>
                        <a:cs typeface="+mn-cs"/>
                      </a:rPr>
                      <m:t>[</m:t>
                    </m:r>
                    <m:r>
                      <a:rPr kumimoji="1" lang="en-US" altLang="ja-JP" sz="1100" b="0" i="1">
                        <a:solidFill>
                          <a:schemeClr val="tx1"/>
                        </a:solidFill>
                        <a:effectLst/>
                        <a:latin typeface="Cambria Math"/>
                        <a:ea typeface="+mn-ea"/>
                        <a:cs typeface="+mn-cs"/>
                      </a:rPr>
                      <m:t>𝐻𝑧</m:t>
                    </m:r>
                    <m:r>
                      <a:rPr kumimoji="1" lang="en-US" altLang="ja-JP" sz="1100" b="0" i="1">
                        <a:solidFill>
                          <a:schemeClr val="tx1"/>
                        </a:solidFill>
                        <a:effectLst/>
                        <a:latin typeface="Cambria Math"/>
                        <a:ea typeface="+mn-ea"/>
                        <a:cs typeface="+mn-cs"/>
                      </a:rPr>
                      <m:t>]</m:t>
                    </m:r>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55AD0D1B-A584-43A9-A1FF-C63F85BE65EC}"/>
                </a:ext>
              </a:extLst>
            </xdr:cNvPr>
            <xdr:cNvSpPr txBox="1"/>
          </xdr:nvSpPr>
          <xdr:spPr>
            <a:xfrm>
              <a:off x="9859736" y="1768929"/>
              <a:ext cx="1963616" cy="389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Cambria Math"/>
                  <a:ea typeface="+mn-ea"/>
                  <a:cs typeface="+mn-cs"/>
                </a:rPr>
                <a:t>𝑓</a:t>
              </a:r>
              <a:r>
                <a:rPr kumimoji="1" lang="en-US" altLang="ja-JP" sz="1100" b="0" i="0">
                  <a:solidFill>
                    <a:schemeClr val="tx1"/>
                  </a:solidFill>
                  <a:effectLst/>
                  <a:latin typeface="Cambria Math" panose="02040503050406030204" pitchFamily="18" charset="0"/>
                  <a:ea typeface="+mn-ea"/>
                  <a:cs typeface="+mn-cs"/>
                </a:rPr>
                <a:t>_𝑠</a:t>
              </a:r>
              <a:r>
                <a:rPr kumimoji="1" lang="en-US" altLang="ja-JP" sz="1100" b="0" i="0">
                  <a:latin typeface="Cambria Math"/>
                </a:rPr>
                <a:t>=</a:t>
              </a:r>
              <a:r>
                <a:rPr kumimoji="1" lang="en-US" altLang="ja-JP" sz="1100" b="0" i="0">
                  <a:solidFill>
                    <a:schemeClr val="tx1"/>
                  </a:solidFill>
                  <a:effectLst/>
                  <a:latin typeface="Cambria Math"/>
                  <a:ea typeface="+mn-ea"/>
                  <a:cs typeface="+mn-cs"/>
                </a:rPr>
                <a:t>1</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a:ea typeface="+mn-ea"/>
                  <a:cs typeface="+mn-cs"/>
                </a:rPr>
                <a:t>2</a:t>
              </a:r>
              <a:r>
                <a:rPr kumimoji="1" lang="ja-JP" altLang="en-US" sz="1100" b="0" i="0">
                  <a:solidFill>
                    <a:schemeClr val="tx1"/>
                  </a:solidFill>
                  <a:effectLst/>
                  <a:latin typeface="Cambria Math"/>
                  <a:ea typeface="+mn-ea"/>
                  <a:cs typeface="+mn-cs"/>
                </a:rPr>
                <a:t>𝜋</a:t>
              </a:r>
              <a:r>
                <a:rPr kumimoji="1" lang="en-US" altLang="ja-JP" sz="1100" b="0" i="0">
                  <a:solidFill>
                    <a:schemeClr val="tx1"/>
                  </a:solidFill>
                  <a:effectLst/>
                  <a:latin typeface="Cambria Math" panose="02040503050406030204" pitchFamily="18" charset="0"/>
                  <a:ea typeface="+mn-ea"/>
                  <a:cs typeface="+mn-cs"/>
                </a:rPr>
                <a:t>√(𝐿_1 𝐶_1 ))</a:t>
              </a:r>
              <a:r>
                <a:rPr kumimoji="1" lang="ja-JP" altLang="en-US" sz="1100" b="0" i="0">
                  <a:solidFill>
                    <a:schemeClr val="tx1"/>
                  </a:solidFill>
                  <a:effectLst/>
                  <a:latin typeface="Cambria Math"/>
                  <a:ea typeface="+mn-ea"/>
                  <a:cs typeface="+mn-cs"/>
                </a:rPr>
                <a:t>　</a:t>
              </a:r>
              <a:r>
                <a:rPr kumimoji="1" lang="en-US" altLang="ja-JP" sz="1100" b="0" i="0">
                  <a:solidFill>
                    <a:schemeClr val="tx1"/>
                  </a:solidFill>
                  <a:effectLst/>
                  <a:latin typeface="Cambria Math"/>
                  <a:ea typeface="+mn-ea"/>
                  <a:cs typeface="+mn-cs"/>
                </a:rPr>
                <a:t>[𝐻𝑧]</a:t>
              </a:r>
              <a:endParaRPr kumimoji="1" lang="ja-JP" altLang="en-US" sz="1100"/>
            </a:p>
          </xdr:txBody>
        </xdr:sp>
      </mc:Fallback>
    </mc:AlternateContent>
    <xdr:clientData/>
  </xdr:oneCellAnchor>
  <xdr:oneCellAnchor>
    <xdr:from>
      <xdr:col>17</xdr:col>
      <xdr:colOff>120375</xdr:colOff>
      <xdr:row>9</xdr:row>
      <xdr:rowOff>48147</xdr:rowOff>
    </xdr:from>
    <xdr:ext cx="1963616" cy="528543"/>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1CB00455-3C93-42E7-AA88-369FFD4D1DEB}"/>
                </a:ext>
              </a:extLst>
            </xdr:cNvPr>
            <xdr:cNvSpPr txBox="1"/>
          </xdr:nvSpPr>
          <xdr:spPr>
            <a:xfrm>
              <a:off x="11778975" y="1762647"/>
              <a:ext cx="1963616" cy="528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a:ea typeface="+mn-ea"/>
                            <a:cs typeface="+mn-cs"/>
                          </a:rPr>
                          <m:t>𝑓</m:t>
                        </m:r>
                      </m:e>
                      <m:sub>
                        <m:r>
                          <a:rPr kumimoji="1" lang="en-US" altLang="ja-JP" sz="1100" b="0" i="1">
                            <a:solidFill>
                              <a:schemeClr val="tx1"/>
                            </a:solidFill>
                            <a:effectLst/>
                            <a:latin typeface="Cambria Math" panose="02040503050406030204" pitchFamily="18" charset="0"/>
                            <a:ea typeface="+mn-ea"/>
                            <a:cs typeface="+mn-cs"/>
                          </a:rPr>
                          <m:t>𝑝</m:t>
                        </m:r>
                      </m:sub>
                    </m:sSub>
                    <m:r>
                      <a:rPr kumimoji="1" lang="en-US" altLang="ja-JP" sz="1100" b="0" i="1">
                        <a:latin typeface="Cambria Math"/>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a:ea typeface="+mn-ea"/>
                            <a:cs typeface="+mn-cs"/>
                          </a:rPr>
                          <m:t>1</m:t>
                        </m:r>
                      </m:num>
                      <m:den>
                        <m:r>
                          <a:rPr kumimoji="1" lang="en-US" altLang="ja-JP" sz="1100" b="0" i="1">
                            <a:solidFill>
                              <a:schemeClr val="tx1"/>
                            </a:solidFill>
                            <a:effectLst/>
                            <a:latin typeface="Cambria Math"/>
                            <a:ea typeface="+mn-ea"/>
                            <a:cs typeface="+mn-cs"/>
                          </a:rPr>
                          <m:t>2</m:t>
                        </m:r>
                        <m:r>
                          <a:rPr kumimoji="1" lang="ja-JP" altLang="en-US" sz="1100" b="0" i="1">
                            <a:solidFill>
                              <a:schemeClr val="tx1"/>
                            </a:solidFill>
                            <a:effectLst/>
                            <a:latin typeface="Cambria Math"/>
                            <a:ea typeface="+mn-ea"/>
                            <a:cs typeface="+mn-cs"/>
                          </a:rPr>
                          <m:t>𝜋</m:t>
                        </m:r>
                        <m:rad>
                          <m:radPr>
                            <m:degHide m:val="on"/>
                            <m:ctrlPr>
                              <a:rPr kumimoji="1" lang="en-US" altLang="ja-JP" sz="1100" b="0" i="1">
                                <a:solidFill>
                                  <a:schemeClr val="tx1"/>
                                </a:solidFill>
                                <a:effectLst/>
                                <a:latin typeface="Cambria Math" panose="02040503050406030204" pitchFamily="18" charset="0"/>
                                <a:ea typeface="+mn-ea"/>
                                <a:cs typeface="+mn-cs"/>
                              </a:rPr>
                            </m:ctrlPr>
                          </m:radPr>
                          <m:deg/>
                          <m:e>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𝐿</m:t>
                                </m:r>
                              </m:e>
                              <m:sub>
                                <m:r>
                                  <a:rPr kumimoji="1" lang="en-US" altLang="ja-JP" sz="1100" b="0" i="1">
                                    <a:solidFill>
                                      <a:schemeClr val="tx1"/>
                                    </a:solidFill>
                                    <a:effectLst/>
                                    <a:latin typeface="Cambria Math" panose="02040503050406030204" pitchFamily="18" charset="0"/>
                                    <a:ea typeface="+mn-ea"/>
                                    <a:cs typeface="+mn-cs"/>
                                  </a:rPr>
                                  <m:t>1</m:t>
                                </m:r>
                              </m:sub>
                            </m:sSub>
                            <m:f>
                              <m:fPr>
                                <m:ctrlPr>
                                  <a:rPr kumimoji="1" lang="en-US" altLang="ja-JP" sz="1100" b="0" i="1">
                                    <a:solidFill>
                                      <a:schemeClr val="tx1"/>
                                    </a:solidFill>
                                    <a:effectLst/>
                                    <a:latin typeface="Cambria Math" panose="02040503050406030204" pitchFamily="18" charset="0"/>
                                    <a:ea typeface="+mn-ea"/>
                                    <a:cs typeface="+mn-cs"/>
                                  </a:rPr>
                                </m:ctrlPr>
                              </m:fPr>
                              <m:num>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num>
                              <m:den>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1</m:t>
                                    </m:r>
                                  </m:sub>
                                </m:sSub>
                                <m:sSub>
                                  <m:sSubPr>
                                    <m:ctrlPr>
                                      <a:rPr kumimoji="1" lang="en-US" altLang="ja-JP" sz="1100" b="0" i="1">
                                        <a:solidFill>
                                          <a:schemeClr val="tx1"/>
                                        </a:solidFill>
                                        <a:effectLst/>
                                        <a:latin typeface="Cambria Math" panose="02040503050406030204" pitchFamily="18" charset="0"/>
                                        <a:ea typeface="+mn-ea"/>
                                        <a:cs typeface="+mn-cs"/>
                                      </a:rPr>
                                    </m:ctrlPr>
                                  </m:sSubPr>
                                  <m:e>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𝐶</m:t>
                                    </m:r>
                                  </m:e>
                                  <m:sub>
                                    <m:r>
                                      <a:rPr kumimoji="1" lang="en-US" altLang="ja-JP" sz="1100" b="0" i="1">
                                        <a:solidFill>
                                          <a:schemeClr val="tx1"/>
                                        </a:solidFill>
                                        <a:effectLst/>
                                        <a:latin typeface="Cambria Math" panose="02040503050406030204" pitchFamily="18" charset="0"/>
                                        <a:ea typeface="+mn-ea"/>
                                        <a:cs typeface="+mn-cs"/>
                                      </a:rPr>
                                      <m:t>0</m:t>
                                    </m:r>
                                  </m:sub>
                                </m:sSub>
                              </m:den>
                            </m:f>
                          </m:e>
                        </m:rad>
                      </m:den>
                    </m:f>
                    <m:r>
                      <a:rPr kumimoji="1" lang="ja-JP" altLang="en-US" sz="1100" b="0" i="1">
                        <a:solidFill>
                          <a:schemeClr val="tx1"/>
                        </a:solidFill>
                        <a:effectLst/>
                        <a:latin typeface="Cambria Math"/>
                        <a:ea typeface="+mn-ea"/>
                        <a:cs typeface="+mn-cs"/>
                      </a:rPr>
                      <m:t>　</m:t>
                    </m:r>
                    <m:r>
                      <a:rPr kumimoji="1" lang="en-US" altLang="ja-JP" sz="1100" b="0" i="1">
                        <a:solidFill>
                          <a:schemeClr val="tx1"/>
                        </a:solidFill>
                        <a:effectLst/>
                        <a:latin typeface="Cambria Math"/>
                        <a:ea typeface="+mn-ea"/>
                        <a:cs typeface="+mn-cs"/>
                      </a:rPr>
                      <m:t>[</m:t>
                    </m:r>
                    <m:r>
                      <a:rPr kumimoji="1" lang="en-US" altLang="ja-JP" sz="1100" b="0" i="1">
                        <a:solidFill>
                          <a:schemeClr val="tx1"/>
                        </a:solidFill>
                        <a:effectLst/>
                        <a:latin typeface="Cambria Math"/>
                        <a:ea typeface="+mn-ea"/>
                        <a:cs typeface="+mn-cs"/>
                      </a:rPr>
                      <m:t>𝐻𝑧</m:t>
                    </m:r>
                    <m:r>
                      <a:rPr kumimoji="1" lang="en-US" altLang="ja-JP" sz="1100" b="0" i="1">
                        <a:solidFill>
                          <a:schemeClr val="tx1"/>
                        </a:solidFill>
                        <a:effectLst/>
                        <a:latin typeface="Cambria Math"/>
                        <a:ea typeface="+mn-ea"/>
                        <a:cs typeface="+mn-cs"/>
                      </a:rPr>
                      <m:t>]</m:t>
                    </m:r>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1CB00455-3C93-42E7-AA88-369FFD4D1DEB}"/>
                </a:ext>
              </a:extLst>
            </xdr:cNvPr>
            <xdr:cNvSpPr txBox="1"/>
          </xdr:nvSpPr>
          <xdr:spPr>
            <a:xfrm>
              <a:off x="11778975" y="1762647"/>
              <a:ext cx="1963616" cy="528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Cambria Math"/>
                  <a:ea typeface="+mn-ea"/>
                  <a:cs typeface="+mn-cs"/>
                </a:rPr>
                <a:t>𝑓</a:t>
              </a:r>
              <a:r>
                <a:rPr kumimoji="1" lang="en-US" altLang="ja-JP" sz="1100" b="0" i="0">
                  <a:solidFill>
                    <a:schemeClr val="tx1"/>
                  </a:solidFill>
                  <a:effectLst/>
                  <a:latin typeface="Cambria Math" panose="02040503050406030204" pitchFamily="18" charset="0"/>
                  <a:ea typeface="+mn-ea"/>
                  <a:cs typeface="+mn-cs"/>
                </a:rPr>
                <a:t>_𝑝</a:t>
              </a:r>
              <a:r>
                <a:rPr kumimoji="1" lang="en-US" altLang="ja-JP" sz="1100" b="0" i="0">
                  <a:latin typeface="Cambria Math"/>
                </a:rPr>
                <a:t>=</a:t>
              </a:r>
              <a:r>
                <a:rPr kumimoji="1" lang="en-US" altLang="ja-JP" sz="1100" b="0" i="0">
                  <a:solidFill>
                    <a:schemeClr val="tx1"/>
                  </a:solidFill>
                  <a:effectLst/>
                  <a:latin typeface="Cambria Math"/>
                  <a:ea typeface="+mn-ea"/>
                  <a:cs typeface="+mn-cs"/>
                </a:rPr>
                <a:t>1</a:t>
              </a:r>
              <a:r>
                <a:rPr kumimoji="1" lang="en-US" altLang="ja-JP" sz="1100" b="0" i="0">
                  <a:solidFill>
                    <a:schemeClr val="tx1"/>
                  </a:solidFill>
                  <a:effectLst/>
                  <a:latin typeface="Cambria Math" panose="02040503050406030204" pitchFamily="18" charset="0"/>
                  <a:ea typeface="+mn-ea"/>
                  <a:cs typeface="+mn-cs"/>
                </a:rPr>
                <a:t>/(</a:t>
              </a:r>
              <a:r>
                <a:rPr kumimoji="1" lang="en-US" altLang="ja-JP" sz="1100" b="0" i="0">
                  <a:solidFill>
                    <a:schemeClr val="tx1"/>
                  </a:solidFill>
                  <a:effectLst/>
                  <a:latin typeface="Cambria Math"/>
                  <a:ea typeface="+mn-ea"/>
                  <a:cs typeface="+mn-cs"/>
                </a:rPr>
                <a:t>2</a:t>
              </a:r>
              <a:r>
                <a:rPr kumimoji="1" lang="ja-JP" altLang="en-US" sz="1100" b="0" i="0">
                  <a:solidFill>
                    <a:schemeClr val="tx1"/>
                  </a:solidFill>
                  <a:effectLst/>
                  <a:latin typeface="Cambria Math"/>
                  <a:ea typeface="+mn-ea"/>
                  <a:cs typeface="+mn-cs"/>
                </a:rPr>
                <a:t>𝜋</a:t>
              </a:r>
              <a:r>
                <a:rPr kumimoji="1" lang="en-US" altLang="ja-JP" sz="1100" b="0" i="0">
                  <a:solidFill>
                    <a:schemeClr val="tx1"/>
                  </a:solidFill>
                  <a:effectLst/>
                  <a:latin typeface="Cambria Math" panose="02040503050406030204" pitchFamily="18" charset="0"/>
                  <a:ea typeface="+mn-ea"/>
                  <a:cs typeface="+mn-cs"/>
                </a:rPr>
                <a:t>√(𝐿_1  (𝐶_1 𝐶_0)/(𝐶_1 〖+𝐶〗_0 )))</a:t>
              </a:r>
              <a:r>
                <a:rPr kumimoji="1" lang="ja-JP" altLang="en-US" sz="1100" b="0" i="0">
                  <a:solidFill>
                    <a:schemeClr val="tx1"/>
                  </a:solidFill>
                  <a:effectLst/>
                  <a:latin typeface="Cambria Math"/>
                  <a:ea typeface="+mn-ea"/>
                  <a:cs typeface="+mn-cs"/>
                </a:rPr>
                <a:t>　</a:t>
              </a:r>
              <a:r>
                <a:rPr kumimoji="1" lang="en-US" altLang="ja-JP" sz="1100" b="0" i="0">
                  <a:solidFill>
                    <a:schemeClr val="tx1"/>
                  </a:solidFill>
                  <a:effectLst/>
                  <a:latin typeface="Cambria Math"/>
                  <a:ea typeface="+mn-ea"/>
                  <a:cs typeface="+mn-cs"/>
                </a:rPr>
                <a:t>[𝐻𝑧]</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 val="piez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4">
          <cell r="S14" t="str">
            <v>|z|[Ω]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53607-C99A-428A-8DE1-7697DF3414E8}">
  <dimension ref="A1:W39"/>
  <sheetViews>
    <sheetView showGridLines="0" tabSelected="1" view="pageBreakPreview" zoomScale="70" zoomScaleNormal="100" zoomScaleSheetLayoutView="70" workbookViewId="0">
      <selection activeCell="H41" sqref="H41"/>
    </sheetView>
  </sheetViews>
  <sheetFormatPr defaultColWidth="7.19921875" defaultRowHeight="15.75"/>
  <cols>
    <col min="1" max="1" width="2.09765625" style="4" customWidth="1"/>
    <col min="2" max="3" width="2.09765625" style="3" customWidth="1"/>
    <col min="4" max="8" width="6.5" style="3" customWidth="1"/>
    <col min="9" max="9" width="7" style="3" customWidth="1"/>
    <col min="10" max="12" width="6.5" style="3" customWidth="1"/>
    <col min="13" max="13" width="6.8984375" style="3" customWidth="1"/>
    <col min="14" max="14" width="7.296875" style="3" customWidth="1"/>
    <col min="15" max="15" width="9.09765625" style="3" customWidth="1"/>
    <col min="16" max="16" width="7.296875" style="3" customWidth="1"/>
    <col min="17" max="17" width="7.19921875" style="3"/>
    <col min="18" max="18" width="8.3984375" style="3" bestFit="1" customWidth="1"/>
    <col min="19" max="19" width="7.19921875" style="3"/>
    <col min="20" max="20" width="7.19921875" style="3" customWidth="1"/>
    <col min="21" max="21" width="6.09765625" style="3" customWidth="1"/>
    <col min="22" max="16384" width="7.19921875" style="3"/>
  </cols>
  <sheetData>
    <row r="1" spans="1:23">
      <c r="A1" s="18" t="s">
        <v>24</v>
      </c>
    </row>
    <row r="2" spans="1:23">
      <c r="A2" s="3"/>
      <c r="B2" s="2" t="s">
        <v>3</v>
      </c>
    </row>
    <row r="3" spans="1:23">
      <c r="A3" s="3"/>
      <c r="G3" s="3" t="s">
        <v>23</v>
      </c>
    </row>
    <row r="4" spans="1:23">
      <c r="M4" s="17" t="s">
        <v>22</v>
      </c>
    </row>
    <row r="8" spans="1:23">
      <c r="G8" s="3" t="s">
        <v>21</v>
      </c>
    </row>
    <row r="9" spans="1:23">
      <c r="O9" s="3" t="s">
        <v>20</v>
      </c>
      <c r="R9" s="3" t="s">
        <v>19</v>
      </c>
    </row>
    <row r="10" spans="1:23">
      <c r="V10" s="16"/>
      <c r="W10" s="3" t="s">
        <v>18</v>
      </c>
    </row>
    <row r="11" spans="1:23">
      <c r="M11" s="14" t="s">
        <v>17</v>
      </c>
      <c r="N11" s="13">
        <f>1/(2*PI()*SQRT(P15*Q15))</f>
        <v>503.29212104487038</v>
      </c>
      <c r="V11" s="15"/>
      <c r="W11" s="3" t="s">
        <v>16</v>
      </c>
    </row>
    <row r="12" spans="1:23">
      <c r="M12" s="14" t="s">
        <v>15</v>
      </c>
      <c r="N12" s="13">
        <f>1/(2*PI()*SQRT(P15*Q15*R15/(Q15+R15)))</f>
        <v>616.40444406149982</v>
      </c>
    </row>
    <row r="14" spans="1:23">
      <c r="M14" s="12" t="s">
        <v>14</v>
      </c>
      <c r="N14" s="12" t="s">
        <v>13</v>
      </c>
      <c r="O14" s="12" t="s">
        <v>12</v>
      </c>
      <c r="P14" s="12" t="s">
        <v>11</v>
      </c>
      <c r="Q14" s="12" t="s">
        <v>10</v>
      </c>
      <c r="R14" s="12" t="s">
        <v>9</v>
      </c>
      <c r="S14" s="12" t="s">
        <v>8</v>
      </c>
      <c r="T14" s="12" t="s">
        <v>7</v>
      </c>
    </row>
    <row r="15" spans="1:23">
      <c r="M15" s="9">
        <v>333.62363651992621</v>
      </c>
      <c r="N15" s="8">
        <f>2*PI()*M15</f>
        <v>2096.2191311098231</v>
      </c>
      <c r="O15" s="11">
        <v>100</v>
      </c>
      <c r="P15" s="11">
        <v>0.1</v>
      </c>
      <c r="Q15" s="11">
        <v>9.9999999999999995E-7</v>
      </c>
      <c r="R15" s="10">
        <v>1.9999999999999999E-6</v>
      </c>
      <c r="S15" s="5">
        <f>(1/(N15*R15)*SQRT(O15^2+(N15*P15-1/(N15*Q15))^2))/SQRT(O15^2+(N15*P15-1/(N15*Q15)-1/(N15*R15))^2)</f>
        <v>132.04681506636621</v>
      </c>
      <c r="T15" s="5">
        <f>180/PI()*ATAN2(O15*Q15^2*N15,-1*P15^2*Q15^2*R15*N15^4+N15^2*(P15*Q15^2+2*P15*Q15*R15-1*O15^2*Q15^2*R15)-R15-Q15)</f>
        <v>-80.677812277005202</v>
      </c>
    </row>
    <row r="16" spans="1:23">
      <c r="M16" s="9">
        <v>361.90171727408358</v>
      </c>
      <c r="N16" s="8">
        <f>2*PI()*M16</f>
        <v>2273.8955526195828</v>
      </c>
      <c r="O16" s="7">
        <f>O15</f>
        <v>100</v>
      </c>
      <c r="P16" s="7">
        <f>P15</f>
        <v>0.1</v>
      </c>
      <c r="Q16" s="7">
        <f>Q15</f>
        <v>9.9999999999999995E-7</v>
      </c>
      <c r="R16" s="6">
        <f>R15</f>
        <v>1.9999999999999999E-6</v>
      </c>
      <c r="S16" s="5">
        <f>(1/(N16*R16)*SQRT(O16^2+(N16*P16-1/(N16*Q16))^2))/SQRT(O16^2+(N16*P16-1/(N16*Q16)-1/(N16*R16))^2)</f>
        <v>116.33925098413278</v>
      </c>
      <c r="T16" s="5">
        <f>180/PI()*ATAN2(O16*Q16^2*N16,-1*P16^2*Q16^2*R16*N16^4+N16^2*(P16*Q16^2+2*P16*Q16*R16-1*O16^2*Q16^2*R16)-R16-Q16)</f>
        <v>-77.812314656228736</v>
      </c>
    </row>
    <row r="17" spans="13:20">
      <c r="M17" s="9">
        <v>390.17979802824095</v>
      </c>
      <c r="N17" s="8">
        <f>2*PI()*M17</f>
        <v>2451.5719741293419</v>
      </c>
      <c r="O17" s="7">
        <f>O16</f>
        <v>100</v>
      </c>
      <c r="P17" s="7">
        <f>P16</f>
        <v>0.1</v>
      </c>
      <c r="Q17" s="7">
        <f>Q16</f>
        <v>9.9999999999999995E-7</v>
      </c>
      <c r="R17" s="6">
        <f>R16</f>
        <v>1.9999999999999999E-6</v>
      </c>
      <c r="S17" s="5">
        <f>(1/(N17*R17)*SQRT(O17^2+(N17*P17-1/(N17*Q17))^2))/SQRT(O17^2+(N17*P17-1/(N17*Q17)-1/(N17*R17))^2)</f>
        <v>102.49555812194207</v>
      </c>
      <c r="T17" s="5">
        <f>180/PI()*ATAN2(O17*Q17^2*N17,-1*P17^2*Q17^2*R17*N17^4+N17^2*(P17*Q17^2+2*P17*Q17*R17-1*O17^2*Q17^2*R17)-R17-Q17)</f>
        <v>-73.684901327455236</v>
      </c>
    </row>
    <row r="18" spans="13:20">
      <c r="M18" s="9">
        <v>418.45787878239832</v>
      </c>
      <c r="N18" s="8">
        <f>2*PI()*M18</f>
        <v>2629.2483956391015</v>
      </c>
      <c r="O18" s="7">
        <f>O17</f>
        <v>100</v>
      </c>
      <c r="P18" s="7">
        <f>P17</f>
        <v>0.1</v>
      </c>
      <c r="Q18" s="7">
        <f>Q17</f>
        <v>9.9999999999999995E-7</v>
      </c>
      <c r="R18" s="6">
        <f>R17</f>
        <v>1.9999999999999999E-6</v>
      </c>
      <c r="S18" s="5">
        <f>(1/(N18*R18)*SQRT(O18^2+(N18*P18-1/(N18*Q18))^2))/SQRT(O18^2+(N18*P18-1/(N18*Q18)-1/(N18*R18))^2)</f>
        <v>90.681256994454415</v>
      </c>
      <c r="T18" s="5">
        <f>180/PI()*ATAN2(O18*Q18^2*N18,-1*P18^2*Q18^2*R18*N18^4+N18^2*(P18*Q18^2+2*P18*Q18*R18-1*O18^2*Q18^2*R18)-R18-Q18)</f>
        <v>-67.589193545657437</v>
      </c>
    </row>
    <row r="19" spans="13:20">
      <c r="M19" s="9">
        <v>446.7359595365557</v>
      </c>
      <c r="N19" s="8">
        <f>2*PI()*M19</f>
        <v>2806.9248171488607</v>
      </c>
      <c r="O19" s="7">
        <f>O18</f>
        <v>100</v>
      </c>
      <c r="P19" s="7">
        <f>P18</f>
        <v>0.1</v>
      </c>
      <c r="Q19" s="7">
        <f>Q18</f>
        <v>9.9999999999999995E-7</v>
      </c>
      <c r="R19" s="6">
        <f>R18</f>
        <v>1.9999999999999999E-6</v>
      </c>
      <c r="S19" s="5">
        <f>(1/(N19*R19)*SQRT(O19^2+(N19*P19-1/(N19*Q19))^2))/SQRT(O19^2+(N19*P19-1/(N19*Q19)-1/(N19*R19))^2)</f>
        <v>81.875979576129239</v>
      </c>
      <c r="T19" s="5">
        <f>180/PI()*ATAN2(O19*Q19^2*N19,-1*P19^2*Q19^2*R19*N19^4+N19^2*(P19*Q19^2+2*P19*Q19*R19-1*O19^2*Q19^2*R19)-R19-Q19)</f>
        <v>-58.590757779002999</v>
      </c>
    </row>
    <row r="20" spans="13:20">
      <c r="M20" s="9">
        <v>475.01404029071301</v>
      </c>
      <c r="N20" s="8">
        <f>2*PI()*M20</f>
        <v>2984.6012386586199</v>
      </c>
      <c r="O20" s="7">
        <f>O19</f>
        <v>100</v>
      </c>
      <c r="P20" s="7">
        <f>P19</f>
        <v>0.1</v>
      </c>
      <c r="Q20" s="7">
        <f>Q19</f>
        <v>9.9999999999999995E-7</v>
      </c>
      <c r="R20" s="6">
        <f>R19</f>
        <v>1.9999999999999999E-6</v>
      </c>
      <c r="S20" s="5">
        <f>(1/(N20*R20)*SQRT(O20^2+(N20*P20-1/(N20*Q20))^2))/SQRT(O20^2+(N20*P20-1/(N20*Q20)-1/(N20*R20))^2)</f>
        <v>78.482821830877725</v>
      </c>
      <c r="T20" s="5">
        <f>180/PI()*ATAN2(O20*Q20^2*N20,-1*P20^2*Q20^2*R20*N20^4+N20^2*(P20*Q20^2+2*P20*Q20*R20-1*O20^2*Q20^2*R20)-R20-Q20)</f>
        <v>-46.199739425520015</v>
      </c>
    </row>
    <row r="21" spans="13:20">
      <c r="M21" s="9">
        <v>503.29212104487038</v>
      </c>
      <c r="N21" s="8">
        <f>2*PI()*M21</f>
        <v>3162.2776601683795</v>
      </c>
      <c r="O21" s="7">
        <f>O20</f>
        <v>100</v>
      </c>
      <c r="P21" s="7">
        <f>P20</f>
        <v>0.1</v>
      </c>
      <c r="Q21" s="7">
        <f>Q20</f>
        <v>9.9999999999999995E-7</v>
      </c>
      <c r="R21" s="6">
        <f>R20</f>
        <v>1.9999999999999999E-6</v>
      </c>
      <c r="S21" s="5">
        <f>(1/(N21*R21)*SQRT(O21^2+(N21*P21-1/(N21*Q21))^2))/SQRT(O21^2+(N21*P21-1/(N21*Q21)-1/(N21*R21))^2)</f>
        <v>84.515425472851689</v>
      </c>
      <c r="T21" s="5">
        <f>180/PI()*ATAN2(O21*Q21^2*N21,-1*P21^2*Q21^2*R21*N21^4+N21^2*(P21*Q21^2+2*P21*Q21*R21-1*O21^2*Q21^2*R21)-R21-Q21)</f>
        <v>-32.311533237423845</v>
      </c>
    </row>
    <row r="22" spans="13:20">
      <c r="M22" s="9">
        <v>531.5702017990277</v>
      </c>
      <c r="N22" s="8">
        <f>2*PI()*M22</f>
        <v>3339.9540816781387</v>
      </c>
      <c r="O22" s="7">
        <f>O21</f>
        <v>100</v>
      </c>
      <c r="P22" s="7">
        <f>P21</f>
        <v>0.1</v>
      </c>
      <c r="Q22" s="7">
        <f>Q21</f>
        <v>9.9999999999999995E-7</v>
      </c>
      <c r="R22" s="6">
        <f>R21</f>
        <v>1.9999999999999999E-6</v>
      </c>
      <c r="S22" s="5">
        <f>(1/(N22*R22)*SQRT(O22^2+(N22*P22-1/(N22*Q22))^2))/SQRT(O22^2+(N22*P22-1/(N22*Q22)-1/(N22*R22))^2)</f>
        <v>103.88438066182562</v>
      </c>
      <c r="T22" s="5">
        <f>180/PI()*ATAN2(O22*Q22^2*N22,-1*P22^2*Q22^2*R22*N22^4+N22^2*(P22*Q22^2+2*P22*Q22*R22-1*O22^2*Q22^2*R22)-R22-Q22)</f>
        <v>-21.900782123282216</v>
      </c>
    </row>
    <row r="23" spans="13:20">
      <c r="M23" s="9">
        <v>559.84828255318507</v>
      </c>
      <c r="N23" s="8">
        <f>2*PI()*M23</f>
        <v>3517.6305031878978</v>
      </c>
      <c r="O23" s="7">
        <f>O22</f>
        <v>100</v>
      </c>
      <c r="P23" s="7">
        <f>P22</f>
        <v>0.1</v>
      </c>
      <c r="Q23" s="7">
        <f>Q22</f>
        <v>9.9999999999999995E-7</v>
      </c>
      <c r="R23" s="6">
        <f>R22</f>
        <v>1.9999999999999999E-6</v>
      </c>
      <c r="S23" s="5">
        <f>(1/(N23*R23)*SQRT(O23^2+(N23*P23-1/(N23*Q23))^2))/SQRT(O23^2+(N23*P23-1/(N23*Q23)-1/(N23*R23))^2)</f>
        <v>137.40526563841829</v>
      </c>
      <c r="T23" s="5">
        <f>180/PI()*ATAN2(O23*Q23^2*N23,-1*P23^2*Q23^2*R23*N23^4+N23^2*(P23*Q23^2+2*P23*Q23*R23-1*O23^2*Q23^2*R23)-R23-Q23)</f>
        <v>-19.243066258843754</v>
      </c>
    </row>
    <row r="24" spans="13:20">
      <c r="M24" s="9">
        <v>588.12636330734244</v>
      </c>
      <c r="N24" s="8">
        <f>2*PI()*M24</f>
        <v>3695.3069246976575</v>
      </c>
      <c r="O24" s="7">
        <f>O23</f>
        <v>100</v>
      </c>
      <c r="P24" s="7">
        <f>P23</f>
        <v>0.1</v>
      </c>
      <c r="Q24" s="7">
        <f>Q23</f>
        <v>9.9999999999999995E-7</v>
      </c>
      <c r="R24" s="6">
        <f>R23</f>
        <v>1.9999999999999999E-6</v>
      </c>
      <c r="S24" s="5">
        <f>(1/(N24*R24)*SQRT(O24^2+(N24*P24-1/(N24*Q24))^2))/SQRT(O24^2+(N24*P24-1/(N24*Q24)-1/(N24*R24))^2)</f>
        <v>178.84607512019605</v>
      </c>
      <c r="T24" s="5">
        <f>180/PI()*ATAN2(O24*Q24^2*N24,-1*P24^2*Q24^2*R24*N24^4+N24^2*(P24*Q24^2+2*P24*Q24*R24-1*O24^2*Q24^2*R24)-R24-Q24)</f>
        <v>-25.315656795281441</v>
      </c>
    </row>
    <row r="25" spans="13:20">
      <c r="M25" s="9">
        <v>616.40444406149982</v>
      </c>
      <c r="N25" s="8">
        <f>2*PI()*M25</f>
        <v>3872.9833462074166</v>
      </c>
      <c r="O25" s="7">
        <f>O24</f>
        <v>100</v>
      </c>
      <c r="P25" s="7">
        <f>P24</f>
        <v>0.1</v>
      </c>
      <c r="Q25" s="7">
        <f>Q24</f>
        <v>9.9999999999999995E-7</v>
      </c>
      <c r="R25" s="6">
        <f>R24</f>
        <v>1.9999999999999999E-6</v>
      </c>
      <c r="S25" s="5">
        <f>(1/(N25*R25)*SQRT(O25^2+(N25*P25-1/(N25*Q25))^2))/SQRT(O25^2+(N25*P25-1/(N25*Q25)-1/(N25*R25))^2)</f>
        <v>210.81851067789194</v>
      </c>
      <c r="T25" s="5">
        <f>180/PI()*ATAN2(O25*Q25^2*N25,-1*P25^2*Q25^2*R25*N25^4+N25^2*(P25*Q25^2+2*P25*Q25*R25-1*O25^2*Q25^2*R25)-R25-Q25)</f>
        <v>-37.761243907035073</v>
      </c>
    </row>
    <row r="26" spans="13:20">
      <c r="M26" s="9">
        <v>644.68252481565719</v>
      </c>
      <c r="N26" s="8">
        <f>2*PI()*M26</f>
        <v>4050.6597677171762</v>
      </c>
      <c r="O26" s="7">
        <f>O25</f>
        <v>100</v>
      </c>
      <c r="P26" s="7">
        <f>P25</f>
        <v>0.1</v>
      </c>
      <c r="Q26" s="7">
        <f>Q25</f>
        <v>9.9999999999999995E-7</v>
      </c>
      <c r="R26" s="6">
        <f>R25</f>
        <v>1.9999999999999999E-6</v>
      </c>
      <c r="S26" s="5">
        <f>(1/(N26*R26)*SQRT(O26^2+(N26*P26-1/(N26*Q26))^2))/SQRT(O26^2+(N26*P26-1/(N26*Q26)-1/(N26*R26))^2)</f>
        <v>218.20722955341182</v>
      </c>
      <c r="T26" s="5">
        <f>180/PI()*ATAN2(O26*Q26^2*N26,-1*P26^2*Q26^2*R26*N26^4+N26^2*(P26*Q26^2+2*P26*Q26*R26-1*O26^2*Q26^2*R26)-R26-Q26)</f>
        <v>-51.464021323791336</v>
      </c>
    </row>
    <row r="27" spans="13:20">
      <c r="M27" s="9">
        <v>672.96060556981456</v>
      </c>
      <c r="N27" s="8">
        <f>2*PI()*M27</f>
        <v>4228.3361892269359</v>
      </c>
      <c r="O27" s="7">
        <f>O26</f>
        <v>100</v>
      </c>
      <c r="P27" s="7">
        <f>P26</f>
        <v>0.1</v>
      </c>
      <c r="Q27" s="7">
        <f>Q26</f>
        <v>9.9999999999999995E-7</v>
      </c>
      <c r="R27" s="6">
        <f>R26</f>
        <v>1.9999999999999999E-6</v>
      </c>
      <c r="S27" s="5">
        <f>(1/(N27*R27)*SQRT(O27^2+(N27*P27-1/(N27*Q27))^2))/SQRT(O27^2+(N27*P27-1/(N27*Q27)-1/(N27*R27))^2)</f>
        <v>206.70454362396333</v>
      </c>
      <c r="T27" s="5">
        <f>180/PI()*ATAN2(O27*Q27^2*N27,-1*P27^2*Q27^2*R27*N27^4+N27^2*(P27*Q27^2+2*P27*Q27*R27-1*O27^2*Q27^2*R27)-R27-Q27)</f>
        <v>-62.469815731423445</v>
      </c>
    </row>
    <row r="28" spans="13:20">
      <c r="M28" s="9">
        <v>701.23868632397193</v>
      </c>
      <c r="N28" s="8">
        <f>2*PI()*M28</f>
        <v>4406.012610736695</v>
      </c>
      <c r="O28" s="7">
        <f>O27</f>
        <v>100</v>
      </c>
      <c r="P28" s="7">
        <f>P27</f>
        <v>0.1</v>
      </c>
      <c r="Q28" s="7">
        <f>Q27</f>
        <v>9.9999999999999995E-7</v>
      </c>
      <c r="R28" s="6">
        <f>R27</f>
        <v>1.9999999999999999E-6</v>
      </c>
      <c r="S28" s="5">
        <f>(1/(N28*R28)*SQRT(O28^2+(N28*P28-1/(N28*Q28))^2))/SQRT(O28^2+(N28*P28-1/(N28*Q28)-1/(N28*R28))^2)</f>
        <v>189.132805360166</v>
      </c>
      <c r="T28" s="5">
        <f>180/PI()*ATAN2(O28*Q28^2*N28,-1*P28^2*Q28^2*R28*N28^4+N28^2*(P28*Q28^2+2*P28*Q28*R28-1*O28^2*Q28^2*R28)-R28-Q28)</f>
        <v>-70.128408360675522</v>
      </c>
    </row>
    <row r="29" spans="13:20">
      <c r="M29" s="9">
        <v>729.51676707812931</v>
      </c>
      <c r="N29" s="8">
        <f>2*PI()*M29</f>
        <v>4583.6890322464542</v>
      </c>
      <c r="O29" s="7">
        <f>O28</f>
        <v>100</v>
      </c>
      <c r="P29" s="7">
        <f>P28</f>
        <v>0.1</v>
      </c>
      <c r="Q29" s="7">
        <f>Q28</f>
        <v>9.9999999999999995E-7</v>
      </c>
      <c r="R29" s="6">
        <f>R28</f>
        <v>1.9999999999999999E-6</v>
      </c>
      <c r="S29" s="5">
        <f>(1/(N29*R29)*SQRT(O29^2+(N29*P29-1/(N29*Q29))^2))/SQRT(O29^2+(N29*P29-1/(N29*Q29)-1/(N29*R29))^2)</f>
        <v>172.11359705949371</v>
      </c>
      <c r="T29" s="5">
        <f>180/PI()*ATAN2(O29*Q29^2*N29,-1*P29^2*Q29^2*R29*N29^4+N29^2*(P29*Q29^2+2*P29*Q29*R29-1*O29^2*Q29^2*R29)-R29-Q29)</f>
        <v>-75.271594285548872</v>
      </c>
    </row>
    <row r="30" spans="13:20">
      <c r="M30" s="9">
        <v>757.79484783228668</v>
      </c>
      <c r="N30" s="8">
        <f>2*PI()*M30</f>
        <v>4761.3654537562143</v>
      </c>
      <c r="O30" s="7">
        <f>O29</f>
        <v>100</v>
      </c>
      <c r="P30" s="7">
        <f>P29</f>
        <v>0.1</v>
      </c>
      <c r="Q30" s="7">
        <f>Q29</f>
        <v>9.9999999999999995E-7</v>
      </c>
      <c r="R30" s="6">
        <f>R29</f>
        <v>1.9999999999999999E-6</v>
      </c>
      <c r="S30" s="5">
        <f>(1/(N30*R30)*SQRT(O30^2+(N30*P30-1/(N30*Q30))^2))/SQRT(O30^2+(N30*P30-1/(N30*Q30)-1/(N30*R30))^2)</f>
        <v>157.44056651940576</v>
      </c>
      <c r="T30" s="5">
        <f>180/PI()*ATAN2(O30*Q30^2*N30,-1*P30^2*Q30^2*R30*N30^4+N30^2*(P30*Q30^2+2*P30*Q30*R30-1*O30^2*Q30^2*R30)-R30-Q30)</f>
        <v>-78.766164708065901</v>
      </c>
    </row>
    <row r="31" spans="13:20">
      <c r="M31" s="9">
        <v>786.07292858644405</v>
      </c>
      <c r="N31" s="8">
        <f>2*PI()*M31</f>
        <v>4939.0418752659734</v>
      </c>
      <c r="O31" s="7">
        <f>O30</f>
        <v>100</v>
      </c>
      <c r="P31" s="7">
        <f>P30</f>
        <v>0.1</v>
      </c>
      <c r="Q31" s="7">
        <f>Q30</f>
        <v>9.9999999999999995E-7</v>
      </c>
      <c r="R31" s="6">
        <f>R30</f>
        <v>1.9999999999999999E-6</v>
      </c>
      <c r="S31" s="5">
        <f>(1/(N31*R31)*SQRT(O31^2+(N31*P31-1/(N31*Q31))^2))/SQRT(O31^2+(N31*P31-1/(N31*Q31)-1/(N31*R31))^2)</f>
        <v>145.15396407914315</v>
      </c>
      <c r="T31" s="5">
        <f>180/PI()*ATAN2(O31*Q31^2*N31,-1*P31^2*Q31^2*R31*N31^4+N31^2*(P31*Q31^2+2*P31*Q31*R31-1*O31^2*Q31^2*R31)-R31-Q31)</f>
        <v>-81.205059422726379</v>
      </c>
    </row>
    <row r="32" spans="13:20">
      <c r="M32" s="9">
        <v>814.35100934060131</v>
      </c>
      <c r="N32" s="8">
        <f>2*PI()*M32</f>
        <v>5116.7182967757317</v>
      </c>
      <c r="O32" s="7">
        <f>O31</f>
        <v>100</v>
      </c>
      <c r="P32" s="7">
        <f>P31</f>
        <v>0.1</v>
      </c>
      <c r="Q32" s="7">
        <f>Q31</f>
        <v>9.9999999999999995E-7</v>
      </c>
      <c r="R32" s="6">
        <f>R31</f>
        <v>1.9999999999999999E-6</v>
      </c>
      <c r="S32" s="5">
        <f>(1/(N32*R32)*SQRT(O32^2+(N32*P32-1/(N32*Q32))^2))/SQRT(O32^2+(N32*P32-1/(N32*Q32)-1/(N32*R32))^2)</f>
        <v>134.8686173342376</v>
      </c>
      <c r="T32" s="5">
        <f>180/PI()*ATAN2(O32*Q32^2*N32,-1*P32^2*Q32^2*R32*N32^4+N32^2*(P32*Q32^2+2*P32*Q32*R32-1*O32^2*Q32^2*R32)-R32-Q32)</f>
        <v>-82.957624136753495</v>
      </c>
    </row>
    <row r="33" spans="13:20">
      <c r="M33" s="9">
        <v>842.62909009475868</v>
      </c>
      <c r="N33" s="8">
        <f>2*PI()*M33</f>
        <v>5294.3947182854918</v>
      </c>
      <c r="O33" s="7">
        <f>O32</f>
        <v>100</v>
      </c>
      <c r="P33" s="7">
        <f>P32</f>
        <v>0.1</v>
      </c>
      <c r="Q33" s="7">
        <f>Q32</f>
        <v>9.9999999999999995E-7</v>
      </c>
      <c r="R33" s="6">
        <f>R32</f>
        <v>1.9999999999999999E-6</v>
      </c>
      <c r="S33" s="5">
        <f>(1/(N33*R33)*SQRT(O33^2+(N33*P33-1/(N33*Q33))^2))/SQRT(O33^2+(N33*P33-1/(N33*Q33)-1/(N33*R33))^2)</f>
        <v>126.17690915455705</v>
      </c>
      <c r="T33" s="5">
        <f>180/PI()*ATAN2(O33*Q33^2*N33,-1*P33^2*Q33^2*R33*N33^4+N33^2*(P33*Q33^2+2*P33*Q33*R33-1*O33^2*Q33^2*R33)-R33-Q33)</f>
        <v>-84.251894472021775</v>
      </c>
    </row>
    <row r="34" spans="13:20">
      <c r="M34" s="9">
        <v>870.90717084891605</v>
      </c>
      <c r="N34" s="8">
        <f>2*PI()*M34</f>
        <v>5472.0711397952509</v>
      </c>
      <c r="O34" s="7">
        <f>O33</f>
        <v>100</v>
      </c>
      <c r="P34" s="7">
        <f>P33</f>
        <v>0.1</v>
      </c>
      <c r="Q34" s="7">
        <f>Q33</f>
        <v>9.9999999999999995E-7</v>
      </c>
      <c r="R34" s="6">
        <f>R33</f>
        <v>1.9999999999999999E-6</v>
      </c>
      <c r="S34" s="5">
        <f>(1/(N34*R34)*SQRT(O34^2+(N34*P34-1/(N34*Q34))^2))/SQRT(O34^2+(N34*P34-1/(N34*Q34)-1/(N34*R34))^2)</f>
        <v>118.74206627181333</v>
      </c>
      <c r="T34" s="5">
        <f>180/PI()*ATAN2(O34*Q34^2*N34,-1*P34^2*Q34^2*R34*N34^4+N34^2*(P34*Q34^2+2*P34*Q34*R34-1*O34^2*Q34^2*R34)-R34-Q34)</f>
        <v>-85.231257213665231</v>
      </c>
    </row>
    <row r="35" spans="13:20">
      <c r="M35" s="9">
        <v>899.18525160307331</v>
      </c>
      <c r="N35" s="8">
        <f>2*PI()*M35</f>
        <v>5649.7475613050101</v>
      </c>
      <c r="O35" s="7">
        <f>O34</f>
        <v>100</v>
      </c>
      <c r="P35" s="7">
        <f>P34</f>
        <v>0.1</v>
      </c>
      <c r="Q35" s="7">
        <f>Q34</f>
        <v>9.9999999999999995E-7</v>
      </c>
      <c r="R35" s="6">
        <f>R34</f>
        <v>1.9999999999999999E-6</v>
      </c>
      <c r="S35" s="5">
        <f>(1/(N35*R35)*SQRT(O35^2+(N35*P35-1/(N35*Q35))^2))/SQRT(O35^2+(N35*P35-1/(N35*Q35)-1/(N35*R35))^2)</f>
        <v>112.30406101827248</v>
      </c>
      <c r="T35" s="5">
        <f>180/PI()*ATAN2(O35*Q35^2*N35,-1*P35^2*Q35^2*R35*N35^4+N35^2*(P35*Q35^2+2*P35*Q35*R35-1*O35^2*Q35^2*R35)-R35-Q35)</f>
        <v>-85.988286208555024</v>
      </c>
    </row>
    <row r="36" spans="13:20">
      <c r="M36" s="9"/>
      <c r="N36" s="8">
        <f>2*PI()*M36</f>
        <v>0</v>
      </c>
      <c r="O36" s="7">
        <f>O35</f>
        <v>100</v>
      </c>
      <c r="P36" s="7">
        <f>P35</f>
        <v>0.1</v>
      </c>
      <c r="Q36" s="7">
        <f>Q35</f>
        <v>9.9999999999999995E-7</v>
      </c>
      <c r="R36" s="6">
        <f>R35</f>
        <v>1.9999999999999999E-6</v>
      </c>
      <c r="S36" s="5" t="e">
        <f>(1/(N36*R36)*SQRT(O36^2+(N36*P36-1/(N36*Q36))^2))/SQRT(O36^2+(N36*P36-1/(N36*Q36)-1/(N36*R36))^2)</f>
        <v>#DIV/0!</v>
      </c>
      <c r="T36" s="5">
        <f>180/PI()*ATAN2(O36*Q36^2*N36,-1*P36^2*Q36^2*R36*N36^4+N36^2*(P36*Q36^2+2*P36*Q36*R36-1*O36^2*Q36^2*R36)-R36-Q36)</f>
        <v>-90</v>
      </c>
    </row>
    <row r="37" spans="13:20">
      <c r="M37" s="9"/>
      <c r="N37" s="8">
        <f>2*PI()*M37</f>
        <v>0</v>
      </c>
      <c r="O37" s="7">
        <f>O36</f>
        <v>100</v>
      </c>
      <c r="P37" s="7">
        <f>P36</f>
        <v>0.1</v>
      </c>
      <c r="Q37" s="7">
        <f>Q36</f>
        <v>9.9999999999999995E-7</v>
      </c>
      <c r="R37" s="6">
        <f>R36</f>
        <v>1.9999999999999999E-6</v>
      </c>
      <c r="S37" s="5" t="e">
        <f>(1/(N37*R37)*SQRT(O37^2+(N37*P37-1/(N37*Q37))^2))/SQRT(O37^2+(N37*P37-1/(N37*Q37)-1/(N37*R37))^2)</f>
        <v>#DIV/0!</v>
      </c>
      <c r="T37" s="5">
        <f>180/PI()*ATAN2(O37*Q37^2*N37,-1*P37^2*Q37^2*R37*N37^4+N37^2*(P37*Q37^2+2*P37*Q37*R37-1*O37^2*Q37^2*R37)-R37-Q37)</f>
        <v>-90</v>
      </c>
    </row>
    <row r="38" spans="13:20">
      <c r="M38" s="9"/>
      <c r="N38" s="8">
        <f>2*PI()*M38</f>
        <v>0</v>
      </c>
      <c r="O38" s="7">
        <f>O37</f>
        <v>100</v>
      </c>
      <c r="P38" s="7">
        <f>P37</f>
        <v>0.1</v>
      </c>
      <c r="Q38" s="7">
        <f>Q37</f>
        <v>9.9999999999999995E-7</v>
      </c>
      <c r="R38" s="6">
        <f>R37</f>
        <v>1.9999999999999999E-6</v>
      </c>
      <c r="S38" s="5" t="e">
        <f>(1/(N38*R38)*SQRT(O38^2+(N38*P38-1/(N38*Q38))^2))/SQRT(O38^2+(N38*P38-1/(N38*Q38)-1/(N38*R38))^2)</f>
        <v>#DIV/0!</v>
      </c>
      <c r="T38" s="5">
        <f>180/PI()*ATAN2(O38*Q38^2*N38,-1*P38^2*Q38^2*R38*N38^4+N38^2*(P38*Q38^2+2*P38*Q38*R38-1*O38^2*Q38^2*R38)-R38-Q38)</f>
        <v>-90</v>
      </c>
    </row>
    <row r="39" spans="13:20">
      <c r="M39" s="9"/>
      <c r="N39" s="8">
        <f>2*PI()*M39</f>
        <v>0</v>
      </c>
      <c r="O39" s="7">
        <f>O38</f>
        <v>100</v>
      </c>
      <c r="P39" s="7">
        <f>P38</f>
        <v>0.1</v>
      </c>
      <c r="Q39" s="7">
        <f>Q38</f>
        <v>9.9999999999999995E-7</v>
      </c>
      <c r="R39" s="6">
        <f>R38</f>
        <v>1.9999999999999999E-6</v>
      </c>
      <c r="S39" s="5" t="e">
        <f>(1/(N39*R39)*SQRT(O39^2+(N39*P39-1/(N39*Q39))^2))/SQRT(O39^2+(N39*P39-1/(N39*Q39)-1/(N39*R39))^2)</f>
        <v>#DIV/0!</v>
      </c>
      <c r="T39" s="5">
        <f>180/PI()*ATAN2(O39*Q39^2*N39,-1*P39^2*Q39^2*R39*N39^4+N39^2*(P39*Q39^2+2*P39*Q39*R39-1*O39^2*Q39^2*R39)-R39-Q39)</f>
        <v>-90</v>
      </c>
    </row>
  </sheetData>
  <hyperlinks>
    <hyperlink ref="B2" r:id="rId1" xr:uid="{844F5F28-FEAD-4AC9-A427-C8F604AECFE7}"/>
  </hyperlinks>
  <pageMargins left="0.75" right="0.75" top="1" bottom="1" header="0.51200000000000001" footer="0.51200000000000001"/>
  <pageSetup paperSize="9" scale="3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piezo</vt:lpstr>
      <vt:lpstr>piezo!Print_Area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2024-03-01T08:03:37Z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2024-03-01T08:03:17Z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090f70b6-027f-43fe-8fcc-62f4714015d2</vt:lpwstr>
  </property>
  <property fmtid="{D5CDD505-2E9C-101B-9397-08002B2CF9AE}" pid="8" name="MSIP_Label_defa4170-0d19-0005-0004-bc88714345d2_ContentBits">
    <vt:lpwstr>0</vt:lpwstr>
  </property>
</Properties>
</file>